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lraisi\Desktop\"/>
    </mc:Choice>
  </mc:AlternateContent>
  <bookViews>
    <workbookView xWindow="0" yWindow="0" windowWidth="24000" windowHeight="9885" tabRatio="691" firstSheet="1" activeTab="8"/>
  </bookViews>
  <sheets>
    <sheet name="Rev-QAR" sheetId="2" r:id="rId1"/>
    <sheet name=" ARPU QAR " sheetId="3" r:id="rId2"/>
    <sheet name="Rev Dtls- QAR mln Final" sheetId="10" r:id="rId3"/>
    <sheet name="Cust" sheetId="8" r:id="rId4"/>
    <sheet name="Prop-cust" sheetId="9" r:id="rId5"/>
    <sheet name="Rev-USD" sheetId="1" r:id="rId6"/>
    <sheet name=" ARPU USD" sheetId="7" r:id="rId7"/>
    <sheet name="Rev Dtls- USD mln Final" sheetId="11" r:id="rId8"/>
    <sheet name="BS" sheetId="13" r:id="rId9"/>
    <sheet name="PL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</externalReferences>
  <definedNames>
    <definedName name="\0">#REF!</definedName>
    <definedName name="\1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SUM2" localSheetId="3">#REF!</definedName>
    <definedName name="________________SUM2" localSheetId="0">#REF!</definedName>
    <definedName name="________________SUM2" localSheetId="5">#REF!</definedName>
    <definedName name="________________SUM2">#REF!</definedName>
    <definedName name="________________SUM3" localSheetId="0">#REF!</definedName>
    <definedName name="________________SUM3" localSheetId="5">#REF!</definedName>
    <definedName name="________________SUM3">#REF!</definedName>
    <definedName name="_______________Dim2" localSheetId="0">#REF!</definedName>
    <definedName name="_______________Dim2" localSheetId="5">#REF!</definedName>
    <definedName name="_______________Dim2">#REF!</definedName>
    <definedName name="_______________SUM1" localSheetId="0">#REF!</definedName>
    <definedName name="_______________SUM1" localSheetId="5">#REF!</definedName>
    <definedName name="_______________SUM1">#REF!</definedName>
    <definedName name="_______________SUM2" localSheetId="0">#REF!</definedName>
    <definedName name="_______________SUM2" localSheetId="5">#REF!</definedName>
    <definedName name="_______________SUM2">#REF!</definedName>
    <definedName name="_______________SUM3" localSheetId="0">#REF!</definedName>
    <definedName name="_______________SUM3" localSheetId="5">#REF!</definedName>
    <definedName name="_______________SUM3">#REF!</definedName>
    <definedName name="______________Dim1" localSheetId="0">#REF!</definedName>
    <definedName name="______________Dim1" localSheetId="5">#REF!</definedName>
    <definedName name="______________Dim1">#REF!</definedName>
    <definedName name="______________Dim2" localSheetId="0">#REF!</definedName>
    <definedName name="______________Dim2" localSheetId="5">#REF!</definedName>
    <definedName name="______________Dim2">#REF!</definedName>
    <definedName name="______________SUM1" localSheetId="0">#REF!</definedName>
    <definedName name="______________SUM1" localSheetId="5">#REF!</definedName>
    <definedName name="______________SUM1">#REF!</definedName>
    <definedName name="______________SUM2" localSheetId="0">#REF!</definedName>
    <definedName name="______________SUM2" localSheetId="5">#REF!</definedName>
    <definedName name="______________SUM2">#REF!</definedName>
    <definedName name="______________SUM3" localSheetId="0">#REF!</definedName>
    <definedName name="______________SUM3" localSheetId="5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Dim1" localSheetId="0">#REF!</definedName>
    <definedName name="___________Dim1" localSheetId="5">#REF!</definedName>
    <definedName name="___________Dim1">#REF!</definedName>
    <definedName name="___________Dim2">#REF!</definedName>
    <definedName name="___________SUM1">#REF!</definedName>
    <definedName name="___________SUM2">#REF!</definedName>
    <definedName name="___________SUM3">#REF!</definedName>
    <definedName name="__________SUM1" localSheetId="0">#REF!</definedName>
    <definedName name="__________SUM1" localSheetId="5">#REF!</definedName>
    <definedName name="__________SUM1">#REF!</definedName>
    <definedName name="__________SUM2" localSheetId="0">#REF!</definedName>
    <definedName name="__________SUM2" localSheetId="5">#REF!</definedName>
    <definedName name="__________SUM2">#REF!</definedName>
    <definedName name="__________SUM3" localSheetId="0">#REF!</definedName>
    <definedName name="__________SUM3" localSheetId="5">#REF!</definedName>
    <definedName name="__________SUM3">#REF!</definedName>
    <definedName name="_________ALL1">#REF!</definedName>
    <definedName name="_________Dim1" localSheetId="0">#REF!</definedName>
    <definedName name="_________Dim1" localSheetId="5">#REF!</definedName>
    <definedName name="_________Dim1">#REF!</definedName>
    <definedName name="_________Dim2" localSheetId="0">#REF!</definedName>
    <definedName name="_________Dim2" localSheetId="5">#REF!</definedName>
    <definedName name="_________Dim2">#REF!</definedName>
    <definedName name="_________RIL1">#REF!</definedName>
    <definedName name="_________SUM1" localSheetId="0">#REF!</definedName>
    <definedName name="_________SUM1" localSheetId="5">#REF!</definedName>
    <definedName name="_________SUM1">#REF!</definedName>
    <definedName name="_________SUM2" localSheetId="0">#REF!</definedName>
    <definedName name="_________SUM2" localSheetId="5">#REF!</definedName>
    <definedName name="_________SUM2">#REF!</definedName>
    <definedName name="_________SUM3" localSheetId="0">#REF!</definedName>
    <definedName name="_________SUM3" localSheetId="5">#REF!</definedName>
    <definedName name="_________SUM3">#REF!</definedName>
    <definedName name="________ALL1">#REF!</definedName>
    <definedName name="________Dim1" localSheetId="0">#REF!</definedName>
    <definedName name="________Dim1" localSheetId="5">#REF!</definedName>
    <definedName name="________Dim1">#REF!</definedName>
    <definedName name="________Dim2" localSheetId="0">#REF!</definedName>
    <definedName name="________Dim2" localSheetId="5">#REF!</definedName>
    <definedName name="________Dim2">#REF!</definedName>
    <definedName name="________RIL1">#REF!</definedName>
    <definedName name="________SUM1" localSheetId="0">#REF!</definedName>
    <definedName name="________SUM1" localSheetId="5">#REF!</definedName>
    <definedName name="________SUM1">#REF!</definedName>
    <definedName name="________SUM2" localSheetId="0">#REF!</definedName>
    <definedName name="________SUM2" localSheetId="5">#REF!</definedName>
    <definedName name="________SUM2">#REF!</definedName>
    <definedName name="________SUM3" localSheetId="0">#REF!</definedName>
    <definedName name="________SUM3" localSheetId="5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 localSheetId="0">#REF!</definedName>
    <definedName name="_______Dim1" localSheetId="5">#REF!</definedName>
    <definedName name="_______Dim1">#REF!</definedName>
    <definedName name="_______Dim2" localSheetId="0">#REF!</definedName>
    <definedName name="_______Dim2" localSheetId="5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 localSheetId="0">#REF!</definedName>
    <definedName name="_______SUM1" localSheetId="5">#REF!</definedName>
    <definedName name="_______SUM1">#REF!</definedName>
    <definedName name="_______SUM2" localSheetId="0">#REF!</definedName>
    <definedName name="_______SUM2" localSheetId="5">#REF!</definedName>
    <definedName name="_______SUM2">#REF!</definedName>
    <definedName name="_______SUM3" localSheetId="0">#REF!</definedName>
    <definedName name="_______SUM3" localSheetId="5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 localSheetId="0">#REF!</definedName>
    <definedName name="______Dim1" localSheetId="5">#REF!</definedName>
    <definedName name="______Dim1">#REF!</definedName>
    <definedName name="______Dim2" localSheetId="0">#REF!</definedName>
    <definedName name="______Dim2" localSheetId="5">#REF!</definedName>
    <definedName name="______Dim2">#REF!</definedName>
    <definedName name="______RIL1">#REF!</definedName>
    <definedName name="______SUM1" localSheetId="0">#REF!</definedName>
    <definedName name="______SUM1" localSheetId="5">#REF!</definedName>
    <definedName name="______SUM1">#REF!</definedName>
    <definedName name="______SUM2" localSheetId="0">#REF!</definedName>
    <definedName name="______SUM2" localSheetId="5">#REF!</definedName>
    <definedName name="______SUM2">#REF!</definedName>
    <definedName name="______SUM3" localSheetId="0">#REF!</definedName>
    <definedName name="______SUM3" localSheetId="5">#REF!</definedName>
    <definedName name="______SUM3">#REF!</definedName>
    <definedName name="_____aaV9">#REF!</definedName>
    <definedName name="_____ALL1" localSheetId="0">#REF!</definedName>
    <definedName name="_____ALL1" localSheetId="5">#REF!</definedName>
    <definedName name="_____ALL1">#REF!</definedName>
    <definedName name="_____bal0196">[2]Plan1!$A$1:$F$238</definedName>
    <definedName name="_____bal0296">[2]Plan1!$A$1:$F$238</definedName>
    <definedName name="_____Bal0497">[2]Plan1!$A$1:$F$517</definedName>
    <definedName name="_____bal1196">[2]Plan1!$A$1:$F$596</definedName>
    <definedName name="_____bdg2000">[2]Plan1!$A$1:$AH$16</definedName>
    <definedName name="_____CAP1" localSheetId="3">[3]Capex!#REF!</definedName>
    <definedName name="_____CAP1">[3]Capex!#REF!</definedName>
    <definedName name="_____CIP2" localSheetId="3">#REF!</definedName>
    <definedName name="_____CIP2">#REF!</definedName>
    <definedName name="_____CUM1">#REF!</definedName>
    <definedName name="_____CUM2">#REF!</definedName>
    <definedName name="_____DEV1">#REF!</definedName>
    <definedName name="_____Dim1" localSheetId="0">#REF!</definedName>
    <definedName name="_____Dim1" localSheetId="5">#REF!</definedName>
    <definedName name="_____Dim1">#REF!</definedName>
    <definedName name="_____Dim2" localSheetId="0">#REF!</definedName>
    <definedName name="_____Dim2" localSheetId="5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[4]MMR!$A$1327:$IV$1327</definedName>
    <definedName name="_____KSA1" localSheetId="3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[3]Revenue!#REF!</definedName>
    <definedName name="_____mp2" localSheetId="3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>[3]Revenue!#REF!</definedName>
    <definedName name="_____REV2">[3]Revenue!#REF!</definedName>
    <definedName name="_____REV21">[3]Revenue!#REF!</definedName>
    <definedName name="_____REV22">[3]Revenue!#REF!</definedName>
    <definedName name="_____RIL1" localSheetId="0">#REF!</definedName>
    <definedName name="_____RIL1" localSheetId="5">#REF!</definedName>
    <definedName name="_____RIL1">#REF!</definedName>
    <definedName name="_____SUM1" localSheetId="0">#REF!</definedName>
    <definedName name="_____SUM1" localSheetId="5">#REF!</definedName>
    <definedName name="_____SUM1">#REF!</definedName>
    <definedName name="_____SUM2" localSheetId="0">#REF!</definedName>
    <definedName name="_____SUM2" localSheetId="5">#REF!</definedName>
    <definedName name="_____SUM2">#REF!</definedName>
    <definedName name="_____SUM3" localSheetId="0">#REF!</definedName>
    <definedName name="_____SUM3" localSheetId="5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[3]Revenue!#REF!</definedName>
    <definedName name="_____WI1" localSheetId="3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hidden="1">[5]SALES!#REF!</definedName>
    <definedName name="____10__123Graph_XMKT_YTD" hidden="1">[5]SALES!#REF!</definedName>
    <definedName name="____2__123Graph_AMKT_YTD" hidden="1">[5]SALES!#REF!</definedName>
    <definedName name="____3__123Graph_BMKT_MONTH" hidden="1">[5]SALES!#REF!</definedName>
    <definedName name="____4__123Graph_BMKT_YTD" hidden="1">[5]SALES!#REF!</definedName>
    <definedName name="____5__123Graph_LBL_AMKT_MONTH" hidden="1">[5]SALES!#REF!</definedName>
    <definedName name="____6__123Graph_LBL_AMKT_YTD" hidden="1">[5]SALES!#REF!</definedName>
    <definedName name="____7__123Graph_LBL_BMKT_MONTH" hidden="1">[5]SALES!#REF!</definedName>
    <definedName name="____8__123Graph_LBL_BMKT_YTD" hidden="1">[5]SALES!#REF!</definedName>
    <definedName name="____9__123Graph_XMKT_MONTH" hidden="1">[5]SALES!#REF!</definedName>
    <definedName name="____aaV9" localSheetId="3">#REF!</definedName>
    <definedName name="____aaV9">#REF!</definedName>
    <definedName name="____ALL1" localSheetId="0">#REF!</definedName>
    <definedName name="____ALL1" localSheetId="5">#REF!</definedName>
    <definedName name="____ALL1">#REF!</definedName>
    <definedName name="____bal0196">[2]Plan1!$A$1:$F$238</definedName>
    <definedName name="____bal0296">[2]Plan1!$A$1:$F$238</definedName>
    <definedName name="____Bal0497">[2]Plan1!$A$1:$F$517</definedName>
    <definedName name="____bal1196">[2]Plan1!$A$1:$F$596</definedName>
    <definedName name="____bdg2000">[2]Plan1!$A$1:$AH$16</definedName>
    <definedName name="____CAP1" localSheetId="3">[3]Capex!#REF!</definedName>
    <definedName name="____CAP1">[3]Capex!#REF!</definedName>
    <definedName name="____CIP2" localSheetId="3">#REF!</definedName>
    <definedName name="____CIP2">#REF!</definedName>
    <definedName name="____Dim1" localSheetId="0">#REF!</definedName>
    <definedName name="____Dim1" localSheetId="5">#REF!</definedName>
    <definedName name="____Dim1">#REF!</definedName>
    <definedName name="____Dim2" localSheetId="0">#REF!</definedName>
    <definedName name="____Dim2" localSheetId="5">#REF!</definedName>
    <definedName name="____Dim2">#REF!</definedName>
    <definedName name="____jed122223">[4]MMR!$A$1327:$IV$1327</definedName>
    <definedName name="____MIN1" localSheetId="3">[3]Revenue!#REF!</definedName>
    <definedName name="____MIN1">[3]Revenue!#REF!</definedName>
    <definedName name="____mp2" localSheetId="3" hidden="1">#REF!</definedName>
    <definedName name="____mp2" hidden="1">#REF!</definedName>
    <definedName name="____MY3">#N/A</definedName>
    <definedName name="____MY4">#N/A</definedName>
    <definedName name="____MY5">#N/A</definedName>
    <definedName name="____New1">[6]SAD!$F$38</definedName>
    <definedName name="____O6">#REF!</definedName>
    <definedName name="____OUT1" localSheetId="3">[3]Revenue!#REF!</definedName>
    <definedName name="____OUT1">[3]Revenue!#REF!</definedName>
    <definedName name="____REV2">[3]Revenue!#REF!</definedName>
    <definedName name="____REV21">[3]Revenue!#REF!</definedName>
    <definedName name="____REV22">[3]Revenue!#REF!</definedName>
    <definedName name="____RIL1" localSheetId="0">#REF!</definedName>
    <definedName name="____RIL1" localSheetId="5">#REF!</definedName>
    <definedName name="____RIL1">#REF!</definedName>
    <definedName name="____SCH2">[7]Notes!#REF!</definedName>
    <definedName name="____SUM1" localSheetId="0">#REF!</definedName>
    <definedName name="____SUM1" localSheetId="5">#REF!</definedName>
    <definedName name="____SUM1">#REF!</definedName>
    <definedName name="____SUM2" localSheetId="0">#REF!</definedName>
    <definedName name="____SUM2" localSheetId="5">#REF!</definedName>
    <definedName name="____SUM2">#REF!</definedName>
    <definedName name="____SUM3" localSheetId="0">#REF!</definedName>
    <definedName name="____SUM3" localSheetId="5">#REF!</definedName>
    <definedName name="____SUM3">#REF!</definedName>
    <definedName name="____TAR1">[3]Revenue!#REF!</definedName>
    <definedName name="___1__123Graph_AMKT_MONTH" hidden="1">[5]SALES!#REF!</definedName>
    <definedName name="___10__123Graph_XMKT_YTD" hidden="1">[5]SALES!#REF!</definedName>
    <definedName name="___2__123Graph_AMKT_YTD" hidden="1">[5]SALES!#REF!</definedName>
    <definedName name="___3__123Graph_BMKT_MONTH" hidden="1">[5]SALES!#REF!</definedName>
    <definedName name="___4__123Graph_BMKT_YTD" hidden="1">[5]SALES!#REF!</definedName>
    <definedName name="___5__123Graph_LBL_AMKT_MONTH" hidden="1">[5]SALES!#REF!</definedName>
    <definedName name="___6__123Graph_LBL_AMKT_YTD" hidden="1">[5]SALES!#REF!</definedName>
    <definedName name="___7__123Graph_LBL_BMKT_MONTH" hidden="1">[5]SALES!#REF!</definedName>
    <definedName name="___8__123Graph_LBL_BMKT_YTD" hidden="1">[5]SALES!#REF!</definedName>
    <definedName name="___9__123Graph_XMKT_MONTH" hidden="1">[5]SALES!#REF!</definedName>
    <definedName name="___aaV9" localSheetId="0">#REF!</definedName>
    <definedName name="___aaV9" localSheetId="5">#REF!</definedName>
    <definedName name="___aaV9">#REF!</definedName>
    <definedName name="___ALL1">#REF!</definedName>
    <definedName name="___bal0196" localSheetId="3">[8]Plan1!$A$1:$F$238</definedName>
    <definedName name="___bal0196" localSheetId="0">[9]Plan1!$A$1:$F$238</definedName>
    <definedName name="___bal0196" localSheetId="5">[9]Plan1!$A$1:$F$238</definedName>
    <definedName name="___bal0196">[10]Plan1!$A$1:$F$238</definedName>
    <definedName name="___bal0296" localSheetId="3">[8]Plan1!$A$1:$F$238</definedName>
    <definedName name="___bal0296" localSheetId="0">[9]Plan1!$A$1:$F$238</definedName>
    <definedName name="___bal0296" localSheetId="5">[9]Plan1!$A$1:$F$238</definedName>
    <definedName name="___bal0296">[10]Plan1!$A$1:$F$238</definedName>
    <definedName name="___Bal0497" localSheetId="3">[8]Plan1!$A$1:$F$517</definedName>
    <definedName name="___Bal0497" localSheetId="0">[9]Plan1!$A$1:$F$517</definedName>
    <definedName name="___Bal0497" localSheetId="5">[9]Plan1!$A$1:$F$517</definedName>
    <definedName name="___Bal0497">[10]Plan1!$A$1:$F$517</definedName>
    <definedName name="___bal1196" localSheetId="3">[8]Plan1!$A$1:$F$596</definedName>
    <definedName name="___bal1196" localSheetId="0">[9]Plan1!$A$1:$F$596</definedName>
    <definedName name="___bal1196" localSheetId="5">[9]Plan1!$A$1:$F$596</definedName>
    <definedName name="___bal1196">[10]Plan1!$A$1:$F$596</definedName>
    <definedName name="___bdg2000" localSheetId="3">[8]Plan1!$A$1:$AH$16</definedName>
    <definedName name="___bdg2000" localSheetId="0">[9]Plan1!$A$1:$AH$16</definedName>
    <definedName name="___bdg2000" localSheetId="5">[9]Plan1!$A$1:$AH$16</definedName>
    <definedName name="___bdg2000">[10]Plan1!$A$1:$AH$16</definedName>
    <definedName name="___CAP1" localSheetId="3">[11]Capex!#REF!</definedName>
    <definedName name="___CAP1" localSheetId="0">[3]Capex!#REF!</definedName>
    <definedName name="___CAP1" localSheetId="5">[3]Capex!#REF!</definedName>
    <definedName name="___CAP1">[12]Capex!#REF!</definedName>
    <definedName name="___CIP2" localSheetId="0">#REF!</definedName>
    <definedName name="___CIP2" localSheetId="5">#REF!</definedName>
    <definedName name="___CIP2">#REF!</definedName>
    <definedName name="___CUM1" localSheetId="0">#REF!</definedName>
    <definedName name="___CUM1" localSheetId="5">#REF!</definedName>
    <definedName name="___CUM1">#REF!</definedName>
    <definedName name="___CUM2" localSheetId="0">#REF!</definedName>
    <definedName name="___CUM2" localSheetId="5">#REF!</definedName>
    <definedName name="___CUM2">#REF!</definedName>
    <definedName name="___DEV1" localSheetId="0">#REF!</definedName>
    <definedName name="___DEV1" localSheetId="5">#REF!</definedName>
    <definedName name="___DEV1">#REF!</definedName>
    <definedName name="___Dim1">#REF!</definedName>
    <definedName name="___Dim2">#REF!</definedName>
    <definedName name="___IND1" localSheetId="0">#REF!</definedName>
    <definedName name="___IND1" localSheetId="5">#REF!</definedName>
    <definedName name="___IND1">#REF!</definedName>
    <definedName name="___IND2" localSheetId="0">#REF!</definedName>
    <definedName name="___IND2" localSheetId="5">#REF!</definedName>
    <definedName name="___IND2">#REF!</definedName>
    <definedName name="___IND3" localSheetId="0">#REF!</definedName>
    <definedName name="___IND3" localSheetId="5">#REF!</definedName>
    <definedName name="___IND3">#REF!</definedName>
    <definedName name="___IND4" localSheetId="0">#REF!</definedName>
    <definedName name="___IND4" localSheetId="5">#REF!</definedName>
    <definedName name="___IND4">#REF!</definedName>
    <definedName name="___IND5" localSheetId="0">#REF!</definedName>
    <definedName name="___IND5" localSheetId="5">#REF!</definedName>
    <definedName name="___IND5">#REF!</definedName>
    <definedName name="___IND6" localSheetId="0">#REF!</definedName>
    <definedName name="___IND6" localSheetId="5">#REF!</definedName>
    <definedName name="___IND6">#REF!</definedName>
    <definedName name="___IND7" localSheetId="0">#REF!</definedName>
    <definedName name="___IND7" localSheetId="5">#REF!</definedName>
    <definedName name="___IND7">#REF!</definedName>
    <definedName name="___IND8" localSheetId="0">#REF!</definedName>
    <definedName name="___IND8" localSheetId="5">#REF!</definedName>
    <definedName name="___IND8">#REF!</definedName>
    <definedName name="___INDEX_SHEET___ASAP_Utilities" localSheetId="0">#REF!</definedName>
    <definedName name="___INDEX_SHEET___ASAP_Utilities" localSheetId="5">#REF!</definedName>
    <definedName name="___INDEX_SHEET___ASAP_Utilities">#REF!</definedName>
    <definedName name="___jed122223" localSheetId="3">[13]MMR!$A$1327:$IV$1327</definedName>
    <definedName name="___jed122223" localSheetId="0">[14]MMR!$A$1327:$IV$1327</definedName>
    <definedName name="___jed122223" localSheetId="5">[14]MMR!$A$1327:$IV$1327</definedName>
    <definedName name="___jed122223">[15]MMR!$A$1327:$IV$1327</definedName>
    <definedName name="___K2">#REF!</definedName>
    <definedName name="___KSA1" localSheetId="0">#REF!</definedName>
    <definedName name="___KSA1" localSheetId="5">#REF!</definedName>
    <definedName name="___KSA1">#REF!</definedName>
    <definedName name="___KSA2" localSheetId="0">#REF!</definedName>
    <definedName name="___KSA2" localSheetId="5">#REF!</definedName>
    <definedName name="___KSA2">#REF!</definedName>
    <definedName name="___KSA3" localSheetId="0">#REF!</definedName>
    <definedName name="___KSA3" localSheetId="5">#REF!</definedName>
    <definedName name="___KSA3">#REF!</definedName>
    <definedName name="___KSA4" localSheetId="0">#REF!</definedName>
    <definedName name="___KSA4" localSheetId="5">#REF!</definedName>
    <definedName name="___KSA4">#REF!</definedName>
    <definedName name="___KSA5" localSheetId="0">#REF!</definedName>
    <definedName name="___KSA5" localSheetId="5">#REF!</definedName>
    <definedName name="___KSA5">#REF!</definedName>
    <definedName name="___KSA6" localSheetId="0">#REF!</definedName>
    <definedName name="___KSA6" localSheetId="5">#REF!</definedName>
    <definedName name="___KSA6">#REF!</definedName>
    <definedName name="___LIC2" localSheetId="0">#REF!</definedName>
    <definedName name="___LIC2" localSheetId="5">#REF!</definedName>
    <definedName name="___LIC2">#REF!</definedName>
    <definedName name="___MIN1" localSheetId="3">[11]Revenue!#REF!</definedName>
    <definedName name="___MIN1" localSheetId="0">[3]Revenue!#REF!</definedName>
    <definedName name="___MIN1" localSheetId="5">[3]Revenue!#REF!</definedName>
    <definedName name="___MIN1">[12]Revenue!#REF!</definedName>
    <definedName name="___mp2" localSheetId="0" hidden="1">#REF!</definedName>
    <definedName name="___mp2" localSheetId="5" hidden="1">#REF!</definedName>
    <definedName name="___mp2" hidden="1">#REF!</definedName>
    <definedName name="___MY2" localSheetId="0">#REF!</definedName>
    <definedName name="___MY2" localSheetId="5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>#REF!</definedName>
    <definedName name="___OUT1" localSheetId="3">[11]Revenue!#REF!</definedName>
    <definedName name="___OUT1" localSheetId="0">[3]Revenue!#REF!</definedName>
    <definedName name="___OUT1" localSheetId="5">[3]Revenue!#REF!</definedName>
    <definedName name="___OUT1">[12]Revenue!#REF!</definedName>
    <definedName name="___REV2" localSheetId="3">[11]Revenue!#REF!</definedName>
    <definedName name="___REV2" localSheetId="0">[3]Revenue!#REF!</definedName>
    <definedName name="___REV2" localSheetId="5">[3]Revenue!#REF!</definedName>
    <definedName name="___REV2">[12]Revenue!#REF!</definedName>
    <definedName name="___REV21" localSheetId="3">[11]Revenue!#REF!</definedName>
    <definedName name="___REV21" localSheetId="0">[3]Revenue!#REF!</definedName>
    <definedName name="___REV21" localSheetId="5">[3]Revenue!#REF!</definedName>
    <definedName name="___REV21">[12]Revenue!#REF!</definedName>
    <definedName name="___REV22" localSheetId="3">[11]Revenue!#REF!</definedName>
    <definedName name="___REV22" localSheetId="0">[3]Revenue!#REF!</definedName>
    <definedName name="___REV22" localSheetId="5">[3]Revenue!#REF!</definedName>
    <definedName name="___REV22">[12]Revenue!#REF!</definedName>
    <definedName name="___RIL1">#REF!</definedName>
    <definedName name="___SCH2">[7]Notes!#REF!</definedName>
    <definedName name="___SUM1">#REF!</definedName>
    <definedName name="___SUM2">#REF!</definedName>
    <definedName name="___SUM3">#REF!</definedName>
    <definedName name="___TAB11" localSheetId="0">#REF!</definedName>
    <definedName name="___TAB11" localSheetId="5">#REF!</definedName>
    <definedName name="___TAB11">#REF!</definedName>
    <definedName name="___TAB111" localSheetId="0">#REF!</definedName>
    <definedName name="___TAB111" localSheetId="5">#REF!</definedName>
    <definedName name="___TAB111">#REF!</definedName>
    <definedName name="___TAB112" localSheetId="0">#REF!</definedName>
    <definedName name="___TAB112" localSheetId="5">#REF!</definedName>
    <definedName name="___TAB112">#REF!</definedName>
    <definedName name="___TAB113" localSheetId="0">#REF!</definedName>
    <definedName name="___TAB113" localSheetId="5">#REF!</definedName>
    <definedName name="___TAB113">#REF!</definedName>
    <definedName name="___TAB114" localSheetId="0">#REF!</definedName>
    <definedName name="___TAB114" localSheetId="5">#REF!</definedName>
    <definedName name="___TAB114">#REF!</definedName>
    <definedName name="___TAB115" localSheetId="0">#REF!</definedName>
    <definedName name="___TAB115" localSheetId="5">#REF!</definedName>
    <definedName name="___TAB115">#REF!</definedName>
    <definedName name="___TAB116" localSheetId="0">#REF!</definedName>
    <definedName name="___TAB116" localSheetId="5">#REF!</definedName>
    <definedName name="___TAB116">#REF!</definedName>
    <definedName name="___TAB117" localSheetId="0">#REF!</definedName>
    <definedName name="___TAB117" localSheetId="5">#REF!</definedName>
    <definedName name="___TAB117">#REF!</definedName>
    <definedName name="___TAB13" localSheetId="0">#REF!</definedName>
    <definedName name="___TAB13" localSheetId="5">#REF!</definedName>
    <definedName name="___TAB13">#REF!</definedName>
    <definedName name="___TAB14" localSheetId="0">#REF!</definedName>
    <definedName name="___TAB14" localSheetId="5">#REF!</definedName>
    <definedName name="___TAB14">#REF!</definedName>
    <definedName name="___TAB8" localSheetId="0">#REF!</definedName>
    <definedName name="___TAB8" localSheetId="5">#REF!</definedName>
    <definedName name="___TAB8">#REF!</definedName>
    <definedName name="___TAB9" localSheetId="0">#REF!</definedName>
    <definedName name="___TAB9" localSheetId="5">#REF!</definedName>
    <definedName name="___TAB9">#REF!</definedName>
    <definedName name="___TAR1" localSheetId="3">[11]Revenue!#REF!</definedName>
    <definedName name="___TAR1" localSheetId="0">[3]Revenue!#REF!</definedName>
    <definedName name="___TAR1" localSheetId="5">[3]Revenue!#REF!</definedName>
    <definedName name="___TAR1">[12]Revenue!#REF!</definedName>
    <definedName name="___WI1" localSheetId="0">#REF!</definedName>
    <definedName name="___WI1" localSheetId="5">#REF!</definedName>
    <definedName name="___WI1">#REF!</definedName>
    <definedName name="___WI11" localSheetId="0">#REF!</definedName>
    <definedName name="___WI11" localSheetId="5">#REF!</definedName>
    <definedName name="___WI11">#REF!</definedName>
    <definedName name="___WI12" localSheetId="0">#REF!</definedName>
    <definedName name="___WI12" localSheetId="5">#REF!</definedName>
    <definedName name="___WI12">#REF!</definedName>
    <definedName name="___WI14" localSheetId="0">#REF!</definedName>
    <definedName name="___WI14" localSheetId="5">#REF!</definedName>
    <definedName name="___WI14">#REF!</definedName>
    <definedName name="___WI15" localSheetId="0">#REF!</definedName>
    <definedName name="___WI15" localSheetId="5">#REF!</definedName>
    <definedName name="___WI15">#REF!</definedName>
    <definedName name="___WI16" localSheetId="0">#REF!</definedName>
    <definedName name="___WI16" localSheetId="5">#REF!</definedName>
    <definedName name="___WI16">#REF!</definedName>
    <definedName name="___WI2" localSheetId="0">#REF!</definedName>
    <definedName name="___WI2" localSheetId="5">#REF!</definedName>
    <definedName name="___WI2">#REF!</definedName>
    <definedName name="___WI3" localSheetId="0">#REF!</definedName>
    <definedName name="___WI3" localSheetId="5">#REF!</definedName>
    <definedName name="___WI3">#REF!</definedName>
    <definedName name="___WI4" localSheetId="0">#REF!</definedName>
    <definedName name="___WI4" localSheetId="5">#REF!</definedName>
    <definedName name="___WI4">#REF!</definedName>
    <definedName name="___WI5" localSheetId="0">#REF!</definedName>
    <definedName name="___WI5" localSheetId="5">#REF!</definedName>
    <definedName name="___WI5">#REF!</definedName>
    <definedName name="___WI6" localSheetId="0">#REF!</definedName>
    <definedName name="___WI6" localSheetId="5">#REF!</definedName>
    <definedName name="___WI6">#REF!</definedName>
    <definedName name="___WI7" localSheetId="0">#REF!</definedName>
    <definedName name="___WI7" localSheetId="5">#REF!</definedName>
    <definedName name="___WI7">#REF!</definedName>
    <definedName name="___WI8" localSheetId="0">#REF!</definedName>
    <definedName name="___WI8" localSheetId="5">#REF!</definedName>
    <definedName name="___WI8">#REF!</definedName>
    <definedName name="__1__123Graph_AMKT_MONTH" hidden="1">[5]SALES!#REF!</definedName>
    <definedName name="__10__123Graph_LBL_AMKT_MONTH" hidden="1">[5]SALES!#REF!</definedName>
    <definedName name="__10__123Graph_XMKT_YTD" hidden="1">[5]SALES!#REF!</definedName>
    <definedName name="__12__123Graph_LBL_AMKT_YTD" hidden="1">[5]SALES!#REF!</definedName>
    <definedName name="__123" hidden="1">[16]JAN!$B$46:$B$50</definedName>
    <definedName name="__123Graph_A" hidden="1">[17]SALES!#REF!</definedName>
    <definedName name="__123Graph_ABUD" hidden="1">[18]EXP!#REF!</definedName>
    <definedName name="__123Graph_ACOSTDIST" hidden="1">[19]PRODL297!#REF!</definedName>
    <definedName name="__123Graph_ADM" hidden="1">[16]JAN!$C$46:$C$50</definedName>
    <definedName name="__123Graph_ADY" hidden="1">[16]JAN!$H$46:$H$50</definedName>
    <definedName name="__123Graph_AMONTH" hidden="1">[5]SALES!#REF!</definedName>
    <definedName name="__123Graph_APRODNVOL" hidden="1">[19]PRODL297!$D$37:$D$41</definedName>
    <definedName name="__123Graph_ATREND" hidden="1">[5]SALES!#REF!</definedName>
    <definedName name="__123Graph_AYEAR" hidden="1">[5]SALES!#REF!</definedName>
    <definedName name="__123Graph_AYTD" hidden="1">[18]EXP!#REF!</definedName>
    <definedName name="__123Graph_B" localSheetId="0" hidden="1">[16]JAN!$D$46:$D$50</definedName>
    <definedName name="__123Graph_B" localSheetId="5" hidden="1">[16]JAN!$D$46:$D$50</definedName>
    <definedName name="__123Graph_B" hidden="1">[19]PRODL297!$B$25:$B$25</definedName>
    <definedName name="__123Graph_BCOSTDIST" hidden="1">[19]PRODL297!$B$25:$B$25</definedName>
    <definedName name="__123Graph_BCOSTSECT" hidden="1">[19]PRODL297!#REF!</definedName>
    <definedName name="__123Graph_BDM" hidden="1">[16]JAN!$C$46:$C$50</definedName>
    <definedName name="__123Graph_BMONTH" hidden="1">[5]SALES!#REF!</definedName>
    <definedName name="__123Graph_BTREND" hidden="1">[5]SALES!#REF!</definedName>
    <definedName name="__123Graph_BYEAR" hidden="1">[5]SALES!#REF!</definedName>
    <definedName name="__123Graph_CCOSTSECT" hidden="1">[19]PRODL297!#REF!</definedName>
    <definedName name="__123Graph_D" hidden="1">[17]SALES!#REF!</definedName>
    <definedName name="__123Graph_DCOSTSECT" hidden="1">[19]PRODL297!#REF!</definedName>
    <definedName name="__123Graph_DGR" localSheetId="3" hidden="1">'[20]COMP-P&amp;L'!#REF!</definedName>
    <definedName name="__123Graph_DGR" hidden="1">'[21]COMP-P&amp;L'!#REF!</definedName>
    <definedName name="__123Graph_DREV" localSheetId="3" hidden="1">'[20]COMP-P&amp;L'!#REF!</definedName>
    <definedName name="__123Graph_DREV" hidden="1">'[21]COMP-P&amp;L'!#REF!</definedName>
    <definedName name="__123Graph_E" localSheetId="3" hidden="1">'[20]COMP-P&amp;L'!#REF!</definedName>
    <definedName name="__123Graph_E" hidden="1">'[21]COMP-P&amp;L'!#REF!</definedName>
    <definedName name="__123Graph_ECOSTSECT" hidden="1">[19]PRODL297!#REF!</definedName>
    <definedName name="__123Graph_EGR" localSheetId="3" hidden="1">'[20]COMP-P&amp;L'!#REF!</definedName>
    <definedName name="__123Graph_EGR" hidden="1">'[21]COMP-P&amp;L'!#REF!</definedName>
    <definedName name="__123Graph_EREV" localSheetId="3" hidden="1">'[20]COMP-P&amp;L'!#REF!</definedName>
    <definedName name="__123Graph_EREV" hidden="1">'[21]COMP-P&amp;L'!#REF!</definedName>
    <definedName name="__123Graph_F" localSheetId="3" hidden="1">'[20]COMP-P&amp;L'!#REF!</definedName>
    <definedName name="__123Graph_F" hidden="1">'[21]COMP-P&amp;L'!#REF!</definedName>
    <definedName name="__123Graph_FCOSTSECT" hidden="1">[19]PRODL297!#REF!</definedName>
    <definedName name="__123Graph_FGR" localSheetId="3" hidden="1">'[20]COMP-P&amp;L'!#REF!</definedName>
    <definedName name="__123Graph_FGR" hidden="1">'[21]COMP-P&amp;L'!#REF!</definedName>
    <definedName name="__123Graph_FREV" localSheetId="3" hidden="1">'[20]COMP-P&amp;L'!#REF!</definedName>
    <definedName name="__123Graph_FREV" hidden="1">'[21]COMP-P&amp;L'!#REF!</definedName>
    <definedName name="__123Graph_LBL_A" hidden="1">[5]SALES!#REF!</definedName>
    <definedName name="__123Graph_LBL_AMONTH" hidden="1">[5]SALES!#REF!</definedName>
    <definedName name="__123Graph_LBL_ATREND" hidden="1">[5]SALES!#REF!</definedName>
    <definedName name="__123Graph_LBL_AYEAR" hidden="1">[5]SALES!#REF!</definedName>
    <definedName name="__123Graph_LBL_B" hidden="1">[5]SALES!#REF!</definedName>
    <definedName name="__123Graph_LBL_BMONTH" hidden="1">[5]SALES!#REF!</definedName>
    <definedName name="__123Graph_LBL_BTREND" hidden="1">[5]SALES!#REF!</definedName>
    <definedName name="__123Graph_LBL_BYEAR" hidden="1">[5]SALES!#REF!</definedName>
    <definedName name="__123Graph_X" hidden="1">[16]JAN!$B$46:$B$50</definedName>
    <definedName name="__123Graph_XBUD" hidden="1">[18]EXP!#REF!</definedName>
    <definedName name="__123Graph_XCOSTDIST" hidden="1">[19]PRODL297!#REF!</definedName>
    <definedName name="__123Graph_XCOSTSECT" hidden="1">[19]PRODL297!$C$29:$C$34</definedName>
    <definedName name="__123Graph_XDM" hidden="1">[16]JAN!$B$46:$B$50</definedName>
    <definedName name="__123Graph_XDY" hidden="1">[16]JAN!$B$46:$B$50</definedName>
    <definedName name="__123Graph_XGR" localSheetId="3" hidden="1">'[20]COMP-P&amp;L'!#REF!</definedName>
    <definedName name="__123Graph_XGR" hidden="1">'[21]COMP-P&amp;L'!#REF!</definedName>
    <definedName name="__123Graph_XMONTH" hidden="1">[5]SALES!#REF!</definedName>
    <definedName name="__123Graph_XREV" localSheetId="3" hidden="1">'[20]COMP-P&amp;L'!#REF!</definedName>
    <definedName name="__123Graph_XREV" hidden="1">'[21]COMP-P&amp;L'!#REF!</definedName>
    <definedName name="__123Graph_XTREND" hidden="1">[5]SALES!#REF!</definedName>
    <definedName name="__123Graph_XYEAR" hidden="1">[5]SALES!#REF!</definedName>
    <definedName name="__123Graph_XYTD" hidden="1">[18]EXP!#REF!</definedName>
    <definedName name="__14__123Graph_LBL_BMKT_MONTH" hidden="1">[5]SALES!#REF!</definedName>
    <definedName name="__16__123Graph_LBL_BMKT_YTD" hidden="1">[5]SALES!#REF!</definedName>
    <definedName name="__18__123Graph_XMKT_MONTH" hidden="1">[5]SALES!#REF!</definedName>
    <definedName name="__2__123Graph_AMKT_MONTH" hidden="1">[5]SALES!#REF!</definedName>
    <definedName name="__2__123Graph_AMKT_YTD" hidden="1">[5]SALES!#REF!</definedName>
    <definedName name="__20__123Graph_XMKT_YTD" hidden="1">[5]SALES!#REF!</definedName>
    <definedName name="__3__123Graph_BMKT_MONTH" hidden="1">[5]SALES!#REF!</definedName>
    <definedName name="__4__123Graph_AMKT_YTD" hidden="1">[5]SALES!#REF!</definedName>
    <definedName name="__4__123Graph_BMKT_YTD" hidden="1">[5]SALES!#REF!</definedName>
    <definedName name="__5__123Graph_LBL_AMKT_MONTH" hidden="1">[5]SALES!#REF!</definedName>
    <definedName name="__6__123Graph_BMKT_MONTH" hidden="1">[5]SALES!#REF!</definedName>
    <definedName name="__6__123Graph_LBL_AMKT_YTD" hidden="1">[5]SALES!#REF!</definedName>
    <definedName name="__7__123Graph_LBL_BMKT_MONTH" hidden="1">[5]SALES!#REF!</definedName>
    <definedName name="__8__123Graph_BMKT_YTD" hidden="1">[5]SALES!#REF!</definedName>
    <definedName name="__8__123Graph_LBL_BMKT_YTD" hidden="1">[5]SALES!#REF!</definedName>
    <definedName name="__9__123Graph_XMKT_MONTH" hidden="1">[5]SALES!#REF!</definedName>
    <definedName name="__aaV9" localSheetId="0">#REF!</definedName>
    <definedName name="__aaV9" localSheetId="5">#REF!</definedName>
    <definedName name="__aaV9">#REF!</definedName>
    <definedName name="__ALL1">#REF!</definedName>
    <definedName name="__bal0196" localSheetId="3">[8]Plan1!$A$1:$F$238</definedName>
    <definedName name="__bal0196" localSheetId="0">[9]Plan1!$A$1:$F$238</definedName>
    <definedName name="__bal0196" localSheetId="5">[9]Plan1!$A$1:$F$238</definedName>
    <definedName name="__bal0196">[10]Plan1!$A$1:$F$238</definedName>
    <definedName name="__bal0296" localSheetId="3">[8]Plan1!$A$1:$F$238</definedName>
    <definedName name="__bal0296" localSheetId="0">[9]Plan1!$A$1:$F$238</definedName>
    <definedName name="__bal0296" localSheetId="5">[9]Plan1!$A$1:$F$238</definedName>
    <definedName name="__bal0296">[10]Plan1!$A$1:$F$238</definedName>
    <definedName name="__Bal0497" localSheetId="3">[8]Plan1!$A$1:$F$517</definedName>
    <definedName name="__Bal0497" localSheetId="0">[9]Plan1!$A$1:$F$517</definedName>
    <definedName name="__Bal0497" localSheetId="5">[9]Plan1!$A$1:$F$517</definedName>
    <definedName name="__Bal0497">[10]Plan1!$A$1:$F$517</definedName>
    <definedName name="__bal1196" localSheetId="3">[8]Plan1!$A$1:$F$596</definedName>
    <definedName name="__bal1196" localSheetId="0">[9]Plan1!$A$1:$F$596</definedName>
    <definedName name="__bal1196" localSheetId="5">[9]Plan1!$A$1:$F$596</definedName>
    <definedName name="__bal1196">[10]Plan1!$A$1:$F$596</definedName>
    <definedName name="__bdg2000" localSheetId="3">[8]Plan1!$A$1:$AH$16</definedName>
    <definedName name="__bdg2000" localSheetId="0">[9]Plan1!$A$1:$AH$16</definedName>
    <definedName name="__bdg2000" localSheetId="5">[9]Plan1!$A$1:$AH$16</definedName>
    <definedName name="__bdg2000">[10]Plan1!$A$1:$AH$16</definedName>
    <definedName name="__CAP1" localSheetId="3">[11]Capex!#REF!</definedName>
    <definedName name="__CAP1" localSheetId="0">[3]Capex!#REF!</definedName>
    <definedName name="__CAP1" localSheetId="5">[3]Capex!#REF!</definedName>
    <definedName name="__CAP1">[12]Capex!#REF!</definedName>
    <definedName name="__CIP2" localSheetId="0">#REF!</definedName>
    <definedName name="__CIP2" localSheetId="5">#REF!</definedName>
    <definedName name="__CIP2">#REF!</definedName>
    <definedName name="__CUM1" localSheetId="0">#REF!</definedName>
    <definedName name="__CUM1" localSheetId="5">#REF!</definedName>
    <definedName name="__CUM1">#REF!</definedName>
    <definedName name="__CUM2" localSheetId="0">#REF!</definedName>
    <definedName name="__CUM2" localSheetId="5">#REF!</definedName>
    <definedName name="__CUM2">#REF!</definedName>
    <definedName name="__dec98">'[22]DATA 2003'!#REF!</definedName>
    <definedName name="__DEV1" localSheetId="0">#REF!</definedName>
    <definedName name="__DEV1" localSheetId="5">#REF!</definedName>
    <definedName name="__DEV1">#REF!</definedName>
    <definedName name="__Dim1">#REF!</definedName>
    <definedName name="__Dim2">#REF!</definedName>
    <definedName name="__FILL" hidden="1">#REF!</definedName>
    <definedName name="__IND1" localSheetId="0">#REF!</definedName>
    <definedName name="__IND1" localSheetId="5">#REF!</definedName>
    <definedName name="__IND1">#REF!</definedName>
    <definedName name="__IND2" localSheetId="0">#REF!</definedName>
    <definedName name="__IND2" localSheetId="5">#REF!</definedName>
    <definedName name="__IND2">#REF!</definedName>
    <definedName name="__IND3" localSheetId="0">#REF!</definedName>
    <definedName name="__IND3" localSheetId="5">#REF!</definedName>
    <definedName name="__IND3">#REF!</definedName>
    <definedName name="__IND4" localSheetId="0">#REF!</definedName>
    <definedName name="__IND4" localSheetId="5">#REF!</definedName>
    <definedName name="__IND4">#REF!</definedName>
    <definedName name="__IND5" localSheetId="0">#REF!</definedName>
    <definedName name="__IND5" localSheetId="5">#REF!</definedName>
    <definedName name="__IND5">#REF!</definedName>
    <definedName name="__IND6" localSheetId="0">#REF!</definedName>
    <definedName name="__IND6" localSheetId="5">#REF!</definedName>
    <definedName name="__IND6">#REF!</definedName>
    <definedName name="__IND7" localSheetId="0">#REF!</definedName>
    <definedName name="__IND7" localSheetId="5">#REF!</definedName>
    <definedName name="__IND7">#REF!</definedName>
    <definedName name="__IND8" localSheetId="0">#REF!</definedName>
    <definedName name="__IND8" localSheetId="5">#REF!</definedName>
    <definedName name="__IND8">#REF!</definedName>
    <definedName name="__jed122223" localSheetId="3">[13]MMR!$A$1327:$IV$1327</definedName>
    <definedName name="__jed122223" localSheetId="0">[14]MMR!$A$1327:$IV$1327</definedName>
    <definedName name="__jed122223" localSheetId="5">[14]MMR!$A$1327:$IV$1327</definedName>
    <definedName name="__jed122223">[15]MMR!$A$1327:$IV$1327</definedName>
    <definedName name="__K2">#REF!</definedName>
    <definedName name="__KSA1" localSheetId="0">#REF!</definedName>
    <definedName name="__KSA1" localSheetId="5">#REF!</definedName>
    <definedName name="__KSA1">#REF!</definedName>
    <definedName name="__KSA2" localSheetId="0">#REF!</definedName>
    <definedName name="__KSA2" localSheetId="5">#REF!</definedName>
    <definedName name="__KSA2">#REF!</definedName>
    <definedName name="__KSA3" localSheetId="0">#REF!</definedName>
    <definedName name="__KSA3" localSheetId="5">#REF!</definedName>
    <definedName name="__KSA3">#REF!</definedName>
    <definedName name="__KSA4" localSheetId="0">#REF!</definedName>
    <definedName name="__KSA4" localSheetId="5">#REF!</definedName>
    <definedName name="__KSA4">#REF!</definedName>
    <definedName name="__KSA5" localSheetId="0">#REF!</definedName>
    <definedName name="__KSA5" localSheetId="5">#REF!</definedName>
    <definedName name="__KSA5">#REF!</definedName>
    <definedName name="__KSA6" localSheetId="0">#REF!</definedName>
    <definedName name="__KSA6" localSheetId="5">#REF!</definedName>
    <definedName name="__KSA6">#REF!</definedName>
    <definedName name="__LIC2" localSheetId="0">#REF!</definedName>
    <definedName name="__LIC2" localSheetId="5">#REF!</definedName>
    <definedName name="__LIC2">#REF!</definedName>
    <definedName name="__MIN1" localSheetId="3">[11]Revenue!#REF!</definedName>
    <definedName name="__MIN1" localSheetId="0">[3]Revenue!#REF!</definedName>
    <definedName name="__MIN1" localSheetId="5">[3]Revenue!#REF!</definedName>
    <definedName name="__MIN1">[12]Revenue!#REF!</definedName>
    <definedName name="__mp2" localSheetId="0" hidden="1">#REF!</definedName>
    <definedName name="__mp2" localSheetId="5" hidden="1">#REF!</definedName>
    <definedName name="__mp2" hidden="1">#REF!</definedName>
    <definedName name="__MY2" localSheetId="0">#REF!</definedName>
    <definedName name="__MY2" localSheetId="5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>#REF!</definedName>
    <definedName name="__OUT1" localSheetId="3">[11]Revenue!#REF!</definedName>
    <definedName name="__OUT1" localSheetId="0">[3]Revenue!#REF!</definedName>
    <definedName name="__OUT1" localSheetId="5">[3]Revenue!#REF!</definedName>
    <definedName name="__OUT1">[12]Revenue!#REF!</definedName>
    <definedName name="__REV2" localSheetId="3">[11]Revenue!#REF!</definedName>
    <definedName name="__REV2" localSheetId="0">[3]Revenue!#REF!</definedName>
    <definedName name="__REV2" localSheetId="5">[3]Revenue!#REF!</definedName>
    <definedName name="__REV2">[12]Revenue!#REF!</definedName>
    <definedName name="__REV21" localSheetId="3">[11]Revenue!#REF!</definedName>
    <definedName name="__REV21" localSheetId="0">[3]Revenue!#REF!</definedName>
    <definedName name="__REV21" localSheetId="5">[3]Revenue!#REF!</definedName>
    <definedName name="__REV21">[12]Revenue!#REF!</definedName>
    <definedName name="__REV22" localSheetId="3">[11]Revenue!#REF!</definedName>
    <definedName name="__REV22" localSheetId="0">[3]Revenue!#REF!</definedName>
    <definedName name="__REV22" localSheetId="5">[3]Revenue!#REF!</definedName>
    <definedName name="__REV22">[12]Revenue!#REF!</definedName>
    <definedName name="__RIL1">#REF!</definedName>
    <definedName name="__SCH2">[7]Notes!#REF!</definedName>
    <definedName name="__SUM1">#REF!</definedName>
    <definedName name="__SUM2">#REF!</definedName>
    <definedName name="__SUM3">#REF!</definedName>
    <definedName name="__TAB11" localSheetId="0">#REF!</definedName>
    <definedName name="__TAB11" localSheetId="5">#REF!</definedName>
    <definedName name="__TAB11">#REF!</definedName>
    <definedName name="__TAB111" localSheetId="0">#REF!</definedName>
    <definedName name="__TAB111" localSheetId="5">#REF!</definedName>
    <definedName name="__TAB111">#REF!</definedName>
    <definedName name="__TAB112" localSheetId="0">#REF!</definedName>
    <definedName name="__TAB112" localSheetId="5">#REF!</definedName>
    <definedName name="__TAB112">#REF!</definedName>
    <definedName name="__TAB113" localSheetId="0">#REF!</definedName>
    <definedName name="__TAB113" localSheetId="5">#REF!</definedName>
    <definedName name="__TAB113">#REF!</definedName>
    <definedName name="__TAB114" localSheetId="0">#REF!</definedName>
    <definedName name="__TAB114" localSheetId="5">#REF!</definedName>
    <definedName name="__TAB114">#REF!</definedName>
    <definedName name="__TAB115" localSheetId="0">#REF!</definedName>
    <definedName name="__TAB115" localSheetId="5">#REF!</definedName>
    <definedName name="__TAB115">#REF!</definedName>
    <definedName name="__TAB116" localSheetId="0">#REF!</definedName>
    <definedName name="__TAB116" localSheetId="5">#REF!</definedName>
    <definedName name="__TAB116">#REF!</definedName>
    <definedName name="__TAB117" localSheetId="0">#REF!</definedName>
    <definedName name="__TAB117" localSheetId="5">#REF!</definedName>
    <definedName name="__TAB117">#REF!</definedName>
    <definedName name="__TAB13" localSheetId="0">#REF!</definedName>
    <definedName name="__TAB13" localSheetId="5">#REF!</definedName>
    <definedName name="__TAB13">#REF!</definedName>
    <definedName name="__TAB14" localSheetId="0">#REF!</definedName>
    <definedName name="__TAB14" localSheetId="5">#REF!</definedName>
    <definedName name="__TAB14">#REF!</definedName>
    <definedName name="__TAB8" localSheetId="0">#REF!</definedName>
    <definedName name="__TAB8" localSheetId="5">#REF!</definedName>
    <definedName name="__TAB8">#REF!</definedName>
    <definedName name="__TAB9" localSheetId="0">#REF!</definedName>
    <definedName name="__TAB9" localSheetId="5">#REF!</definedName>
    <definedName name="__TAB9">#REF!</definedName>
    <definedName name="__TAR1" localSheetId="3">[11]Revenue!#REF!</definedName>
    <definedName name="__TAR1" localSheetId="0">[3]Revenue!#REF!</definedName>
    <definedName name="__TAR1" localSheetId="5">[3]Revenue!#REF!</definedName>
    <definedName name="__TAR1">[12]Revenue!#REF!</definedName>
    <definedName name="__WI1" localSheetId="0">#REF!</definedName>
    <definedName name="__WI1" localSheetId="5">#REF!</definedName>
    <definedName name="__WI1">#REF!</definedName>
    <definedName name="__WI11" localSheetId="0">#REF!</definedName>
    <definedName name="__WI11" localSheetId="5">#REF!</definedName>
    <definedName name="__WI11">#REF!</definedName>
    <definedName name="__WI12" localSheetId="0">#REF!</definedName>
    <definedName name="__WI12" localSheetId="5">#REF!</definedName>
    <definedName name="__WI12">#REF!</definedName>
    <definedName name="__WI14" localSheetId="0">#REF!</definedName>
    <definedName name="__WI14" localSheetId="5">#REF!</definedName>
    <definedName name="__WI14">#REF!</definedName>
    <definedName name="__WI15" localSheetId="0">#REF!</definedName>
    <definedName name="__WI15" localSheetId="5">#REF!</definedName>
    <definedName name="__WI15">#REF!</definedName>
    <definedName name="__WI16" localSheetId="0">#REF!</definedName>
    <definedName name="__WI16" localSheetId="5">#REF!</definedName>
    <definedName name="__WI16">#REF!</definedName>
    <definedName name="__WI2" localSheetId="0">#REF!</definedName>
    <definedName name="__WI2" localSheetId="5">#REF!</definedName>
    <definedName name="__WI2">#REF!</definedName>
    <definedName name="__WI3" localSheetId="0">#REF!</definedName>
    <definedName name="__WI3" localSheetId="5">#REF!</definedName>
    <definedName name="__WI3">#REF!</definedName>
    <definedName name="__WI4" localSheetId="0">#REF!</definedName>
    <definedName name="__WI4" localSheetId="5">#REF!</definedName>
    <definedName name="__WI4">#REF!</definedName>
    <definedName name="__WI5" localSheetId="0">#REF!</definedName>
    <definedName name="__WI5" localSheetId="5">#REF!</definedName>
    <definedName name="__WI5">#REF!</definedName>
    <definedName name="__WI6" localSheetId="0">#REF!</definedName>
    <definedName name="__WI6" localSheetId="5">#REF!</definedName>
    <definedName name="__WI6">#REF!</definedName>
    <definedName name="__WI7" localSheetId="0">#REF!</definedName>
    <definedName name="__WI7" localSheetId="5">#REF!</definedName>
    <definedName name="__WI7">#REF!</definedName>
    <definedName name="__WI8" localSheetId="0">#REF!</definedName>
    <definedName name="__WI8" localSheetId="5">#REF!</definedName>
    <definedName name="__WI8">#REF!</definedName>
    <definedName name="_1">#REF!</definedName>
    <definedName name="_1__123Graph_AMKT_MONTH" hidden="1">[5]SALES!#REF!</definedName>
    <definedName name="_1_0res_percent" localSheetId="0">#REF!</definedName>
    <definedName name="_1_0res_percent" localSheetId="5">#REF!</definedName>
    <definedName name="_1_0res_percent">#REF!</definedName>
    <definedName name="_1_dense_radius" localSheetId="3">'[23]Current Inputs'!$E$50:$P$50</definedName>
    <definedName name="_1_dense_radius" localSheetId="0">'[24]Current Inputs'!$E$50:$P$50</definedName>
    <definedName name="_1_dense_radius" localSheetId="5">'[24]Current Inputs'!$E$50:$P$50</definedName>
    <definedName name="_1_dense_radius">'[25]Current Inputs'!$E$50:$P$50</definedName>
    <definedName name="_1_US">"Dolar Exchange"</definedName>
    <definedName name="_10">#N/A</definedName>
    <definedName name="_10__123Graph_AMKT_YTD" hidden="1">[5]SALES!#REF!</definedName>
    <definedName name="_10__123Graph_LBL_AMKT_MONTH" hidden="1">[5]SALES!#REF!</definedName>
    <definedName name="_10__123Graph_LBL_BMKT_YTD" hidden="1">[5]SALES!#REF!</definedName>
    <definedName name="_10__123Graph_XMKT_YTD" hidden="1">[5]SALES!#REF!</definedName>
    <definedName name="_10Excel_BuiltIn_Print_Titles_6_1">[26]Administration!$A$1:$C$65536,[26]Administration!#REF!</definedName>
    <definedName name="_11">#N/A</definedName>
    <definedName name="_11__123Graph_XMKT_MONTH" hidden="1">[5]SALES!#REF!</definedName>
    <definedName name="_11Excel_BuiltIn_Print_Titles_6_1" localSheetId="3">[27]Administration!$A$1:$C$65536,[27]Administration!#REF!</definedName>
    <definedName name="_11Excel_BuiltIn_Print_Titles_6_1">[28]Administration!$A$1:$C$65536,[28]Administration!#REF!</definedName>
    <definedName name="_11M" localSheetId="3">[29]Fin!$C$305</definedName>
    <definedName name="_11M" localSheetId="0">[30]Fin!$C$305</definedName>
    <definedName name="_11M" localSheetId="5">[30]Fin!$C$305</definedName>
    <definedName name="_11M">[31]Fin!$C$305</definedName>
    <definedName name="_12">#N/A</definedName>
    <definedName name="_12__123Graph_BMKT_MONTH" localSheetId="3" hidden="1">[5]SALES!#REF!</definedName>
    <definedName name="_12__123Graph_BMKT_MONTH" hidden="1">[5]SALES!#REF!</definedName>
    <definedName name="_12__123Graph_BMKT_YTD" localSheetId="6" hidden="1">[5]SALES!#REF!</definedName>
    <definedName name="_12__123Graph_BMKT_YTD" hidden="1">[5]SALES!#REF!</definedName>
    <definedName name="_12__123Graph_LBL_AMKT_YTD" hidden="1">[5]SALES!#REF!</definedName>
    <definedName name="_12__123Graph_XMKT_YTD" hidden="1">[5]SALES!#REF!</definedName>
    <definedName name="_13">#N/A</definedName>
    <definedName name="_14">#N/A</definedName>
    <definedName name="_14__123Graph_BMKT_YTD" hidden="1">[5]SALES!#REF!</definedName>
    <definedName name="_14__123Graph_LBL_BMKT_MONTH" hidden="1">[5]SALES!#REF!</definedName>
    <definedName name="_15">#N/A</definedName>
    <definedName name="_15__123Graph_BMKT_MONTH" hidden="1">[5]SALES!#REF!</definedName>
    <definedName name="_15__123Graph_LBL_AMKT_MONTH" localSheetId="6" hidden="1">[5]SALES!#REF!</definedName>
    <definedName name="_15__123Graph_LBL_AMKT_MONTH" hidden="1">[5]SALES!#REF!</definedName>
    <definedName name="_16">#N/A</definedName>
    <definedName name="_16__123Graph_BMKT_YTD" hidden="1">[5]SALES!#REF!</definedName>
    <definedName name="_16__123Graph_LBL_AMKT_MONTH" hidden="1">[5]SALES!#REF!</definedName>
    <definedName name="_16__123Graph_LBL_BMKT_YTD" hidden="1">[5]SALES!#REF!</definedName>
    <definedName name="_17">#N/A</definedName>
    <definedName name="_18">#N/A</definedName>
    <definedName name="_18__123Graph_LBL_AMKT_YTD" localSheetId="6" hidden="1">[5]SALES!#REF!</definedName>
    <definedName name="_18__123Graph_LBL_AMKT_YTD" hidden="1">[5]SALES!#REF!</definedName>
    <definedName name="_18__123Graph_XMKT_MONTH" hidden="1">[5]SALES!#REF!</definedName>
    <definedName name="_19">#N/A</definedName>
    <definedName name="_1A">#REF!</definedName>
    <definedName name="_1F">#REF!</definedName>
    <definedName name="_1M" localSheetId="3">[11]Financing!#REF!</definedName>
    <definedName name="_1M">[32]Financing!#REF!</definedName>
    <definedName name="_1NR">#REF!</definedName>
    <definedName name="_1S">#REF!</definedName>
    <definedName name="_2">#REF!</definedName>
    <definedName name="_2__123Graph_AMKT_MONTH" hidden="1">[5]SALES!#REF!</definedName>
    <definedName name="_2__123Graph_AMKT_YTD" hidden="1">[5]SALES!#REF!</definedName>
    <definedName name="_2_0zone_ic_perc" localSheetId="0">#REF!</definedName>
    <definedName name="_2_0zone_ic_perc" localSheetId="5">#REF!</definedName>
    <definedName name="_2_0zone_ic_perc">#REF!</definedName>
    <definedName name="_20">#N/A</definedName>
    <definedName name="_20__123Graph_BMKT_YTD" hidden="1">[5]SALES!#REF!</definedName>
    <definedName name="_20__123Graph_LBL_AMKT_MONTH" hidden="1">[5]SALES!#REF!</definedName>
    <definedName name="_20__123Graph_LBL_BMKT_MONTH" hidden="1">[5]SALES!#REF!</definedName>
    <definedName name="_20__123Graph_XMKT_YTD" hidden="1">[5]SALES!#REF!</definedName>
    <definedName name="_21">#N/A</definedName>
    <definedName name="_21__123Graph_LBL_BMKT_MONTH" localSheetId="6" hidden="1">[5]SALES!#REF!</definedName>
    <definedName name="_21__123Graph_LBL_BMKT_MONTH" hidden="1">[5]SALES!#REF!</definedName>
    <definedName name="_22">#N/A</definedName>
    <definedName name="_22__123Graph_LBL_BMKT_YTD" hidden="1">[5]SALES!#REF!</definedName>
    <definedName name="_24__123Graph_LBL_AMKT_YTD" hidden="1">[5]SALES!#REF!</definedName>
    <definedName name="_24__123Graph_LBL_BMKT_YTD" localSheetId="6" hidden="1">[5]SALES!#REF!</definedName>
    <definedName name="_24__123Graph_LBL_BMKT_YTD" hidden="1">[5]SALES!#REF!</definedName>
    <definedName name="_24__123Graph_XMKT_MONTH" hidden="1">[5]SALES!#REF!</definedName>
    <definedName name="_26__123Graph_XMKT_YTD" hidden="1">[5]SALES!#REF!</definedName>
    <definedName name="_27__123Graph_XMKT_MONTH" localSheetId="6" hidden="1">[5]SALES!#REF!</definedName>
    <definedName name="_27__123Graph_XMKT_MONTH" hidden="1">[5]SALES!#REF!</definedName>
    <definedName name="_28__123Graph_LBL_BMKT_MONTH" hidden="1">[5]SALES!#REF!</definedName>
    <definedName name="_2A" localSheetId="0">#REF!</definedName>
    <definedName name="_2A" localSheetId="5">#REF!</definedName>
    <definedName name="_2A">#REF!</definedName>
    <definedName name="_2F">#REF!</definedName>
    <definedName name="_2S">#REF!</definedName>
    <definedName name="_3">#N/A</definedName>
    <definedName name="_3__123Graph_AMKT_MONTH" hidden="1">[5]SALES!#REF!</definedName>
    <definedName name="_3__123Graph_BMKT_MONTH" hidden="1">[5]SALES!#REF!</definedName>
    <definedName name="_3_0res_percent" localSheetId="3">#REF!</definedName>
    <definedName name="_3_0res_percent">#REF!</definedName>
    <definedName name="_30__123Graph_LBL_AMKT_YTD" hidden="1">[5]SALES!#REF!</definedName>
    <definedName name="_30__123Graph_XMKT_YTD" localSheetId="6" hidden="1">[5]SALES!#REF!</definedName>
    <definedName name="_30__123Graph_XMKT_YTD" hidden="1">[5]SALES!#REF!</definedName>
    <definedName name="_32__123Graph_LBL_BMKT_YTD" hidden="1">[5]SALES!#REF!</definedName>
    <definedName name="_326Cash" localSheetId="3">#REF!</definedName>
    <definedName name="_326Cash">#REF!</definedName>
    <definedName name="_326FDeal">#REF!</definedName>
    <definedName name="_326NDeal">#REF!</definedName>
    <definedName name="_33_2_">[7]Restrict!#REF!</definedName>
    <definedName name="_36__123Graph_XMKT_MONTH" hidden="1">[5]SALES!#REF!</definedName>
    <definedName name="_3A" localSheetId="0">#REF!</definedName>
    <definedName name="_3A" localSheetId="5">#REF!</definedName>
    <definedName name="_3A">#REF!</definedName>
    <definedName name="_3S">#REF!</definedName>
    <definedName name="_4">#N/A</definedName>
    <definedName name="_4__123Graph_AMKT_MONTH" hidden="1">[5]SALES!#REF!</definedName>
    <definedName name="_4__123Graph_AMKT_YTD" hidden="1">[5]SALES!#REF!</definedName>
    <definedName name="_4__123Graph_BMKT_YTD" hidden="1">[5]SALES!#REF!</definedName>
    <definedName name="_40__123Graph_LBL_BMKT_YTD" hidden="1">[5]SALES!#REF!</definedName>
    <definedName name="_40__123Graph_XMKT_YTD" hidden="1">[5]SALES!#REF!</definedName>
    <definedName name="_4A" localSheetId="0">#REF!</definedName>
    <definedName name="_4A" localSheetId="5">#REF!</definedName>
    <definedName name="_4A">#REF!</definedName>
    <definedName name="_4S">#REF!</definedName>
    <definedName name="_5">#N/A</definedName>
    <definedName name="_5__123Graph_AMKT_MONTH" hidden="1">[5]SALES!#REF!</definedName>
    <definedName name="_5__123Graph_BMKT_MONTH" hidden="1">[5]SALES!#REF!</definedName>
    <definedName name="_5__123Graph_LBL_AMKT_MONTH" hidden="1">[5]SALES!#REF!</definedName>
    <definedName name="_50__123Graph_XMKT_YTD" hidden="1">[5]SALES!#REF!</definedName>
    <definedName name="_5A" localSheetId="0">#REF!</definedName>
    <definedName name="_5A" localSheetId="5">#REF!</definedName>
    <definedName name="_5A">#REF!</definedName>
    <definedName name="_5S">#REF!</definedName>
    <definedName name="_6">#N/A</definedName>
    <definedName name="_6__123Graph_AMKT_YTD" localSheetId="6" hidden="1">[5]SALES!#REF!</definedName>
    <definedName name="_6__123Graph_AMKT_YTD" hidden="1">[5]SALES!#REF!</definedName>
    <definedName name="_6__123Graph_BMKT_MONTH" hidden="1">[5]SALES!#REF!</definedName>
    <definedName name="_6__123Graph_BMKT_YTD" hidden="1">[5]SALES!#REF!</definedName>
    <definedName name="_6__123Graph_LBL_AMKT_YTD" hidden="1">[5]SALES!#REF!</definedName>
    <definedName name="_6_0zone_ic_perc" localSheetId="3">#REF!</definedName>
    <definedName name="_6_0zone_ic_perc">#REF!</definedName>
    <definedName name="_7">#N/A</definedName>
    <definedName name="_7__123Graph_LBL_AMKT_MONTH" hidden="1">[5]SALES!#REF!</definedName>
    <definedName name="_7__123Graph_LBL_BMKT_MONTH" hidden="1">[5]SALES!#REF!</definedName>
    <definedName name="_8">#N/A</definedName>
    <definedName name="_8__123Graph_AMKT_MONTH" hidden="1">[5]SALES!#REF!</definedName>
    <definedName name="_8__123Graph_AMKT_YTD" hidden="1">[5]SALES!#REF!</definedName>
    <definedName name="_8__123Graph_BMKT_YTD" hidden="1">[5]SALES!#REF!</definedName>
    <definedName name="_8__123Graph_LBL_AMKT_YTD" hidden="1">[5]SALES!#REF!</definedName>
    <definedName name="_8__123Graph_LBL_BMKT_YTD" hidden="1">[5]SALES!#REF!</definedName>
    <definedName name="_9">#N/A</definedName>
    <definedName name="_9__123Graph_BMKT_MONTH" localSheetId="6" hidden="1">[5]SALES!#REF!</definedName>
    <definedName name="_9__123Graph_BMKT_MONTH" hidden="1">[5]SALES!#REF!</definedName>
    <definedName name="_9__123Graph_LBL_BMKT_MONTH" hidden="1">[5]SALES!#REF!</definedName>
    <definedName name="_9__123Graph_XMKT_MONTH" hidden="1">[5]SALES!#REF!</definedName>
    <definedName name="_aaV9">#REF!</definedName>
    <definedName name="_Act04" localSheetId="0">#REF!</definedName>
    <definedName name="_Act04" localSheetId="5">#REF!</definedName>
    <definedName name="_Act04">#REF!</definedName>
    <definedName name="_ALL1">#REF!</definedName>
    <definedName name="_bal0196" localSheetId="3">[8]Plan1!$A$1:$F$238</definedName>
    <definedName name="_bal0196" localSheetId="0">[9]Plan1!$A$1:$F$238</definedName>
    <definedName name="_bal0196" localSheetId="5">[9]Plan1!$A$1:$F$238</definedName>
    <definedName name="_bal0196">[10]Plan1!$A$1:$F$238</definedName>
    <definedName name="_bal0296" localSheetId="3">[8]Plan1!$A$1:$F$238</definedName>
    <definedName name="_bal0296" localSheetId="0">[9]Plan1!$A$1:$F$238</definedName>
    <definedName name="_bal0296" localSheetId="5">[9]Plan1!$A$1:$F$238</definedName>
    <definedName name="_bal0296">[10]Plan1!$A$1:$F$238</definedName>
    <definedName name="_Bal0497" localSheetId="3">[8]Plan1!$A$1:$F$517</definedName>
    <definedName name="_Bal0497" localSheetId="0">[9]Plan1!$A$1:$F$517</definedName>
    <definedName name="_Bal0497" localSheetId="5">[9]Plan1!$A$1:$F$517</definedName>
    <definedName name="_Bal0497">[10]Plan1!$A$1:$F$517</definedName>
    <definedName name="_bal1196" localSheetId="3">[8]Plan1!$A$1:$F$596</definedName>
    <definedName name="_bal1196" localSheetId="0">[9]Plan1!$A$1:$F$596</definedName>
    <definedName name="_bal1196" localSheetId="5">[9]Plan1!$A$1:$F$596</definedName>
    <definedName name="_bal1196">[10]Plan1!$A$1:$F$596</definedName>
    <definedName name="_bdg2000" localSheetId="3">[8]Plan1!$A$1:$AH$16</definedName>
    <definedName name="_bdg2000" localSheetId="0">[9]Plan1!$A$1:$AH$16</definedName>
    <definedName name="_bdg2000" localSheetId="5">[9]Plan1!$A$1:$AH$16</definedName>
    <definedName name="_bdg2000">[10]Plan1!$A$1:$AH$16</definedName>
    <definedName name="_C70000">#REF!</definedName>
    <definedName name="_CAP1" localSheetId="3">[11]Capex!#REF!</definedName>
    <definedName name="_CAP1">[32]Capex!#REF!</definedName>
    <definedName name="_CIP2">#REF!</definedName>
    <definedName name="_CUM1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8" hidden="1">BS!#REF!</definedName>
    <definedName name="_xlnm._FilterDatabase" localSheetId="3" hidden="1">Cust!$B$17:$B$24</definedName>
    <definedName name="_FinStat_US" localSheetId="0">#REF!</definedName>
    <definedName name="_FinStat_US" localSheetId="5">#REF!</definedName>
    <definedName name="_FinStat_US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3">[13]MMR!$A$1327:$IV$1327</definedName>
    <definedName name="_jed122223" localSheetId="0">[4]MMR!$A$1327:$IV$1327</definedName>
    <definedName name="_jed122223" localSheetId="5">[4]MMR!$A$1327:$IV$1327</definedName>
    <definedName name="_jed122223">[15]MMR!$A$1327:$IV$1327</definedName>
    <definedName name="_K2">#REF!</definedName>
    <definedName name="_Key1" hidden="1">#REF!</definedName>
    <definedName name="_Key2" hidden="1">[33]PROD!#REF!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3">[11]Revenue!#REF!</definedName>
    <definedName name="_MIN1">[32]Revenue!#REF!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[34]SAD!$F$38</definedName>
    <definedName name="_O6">#REF!</definedName>
    <definedName name="_Order1" hidden="1">255</definedName>
    <definedName name="_Order2" hidden="1">255</definedName>
    <definedName name="_OUT1" localSheetId="3">[11]Revenue!#REF!</definedName>
    <definedName name="_OUT1">[32]Revenue!#REF!</definedName>
    <definedName name="_REV2" localSheetId="3">[11]Revenue!#REF!</definedName>
    <definedName name="_REV2">[32]Revenue!#REF!</definedName>
    <definedName name="_REV21" localSheetId="3">[11]Revenue!#REF!</definedName>
    <definedName name="_REV21">[32]Revenue!#REF!</definedName>
    <definedName name="_REV22" localSheetId="3">[11]Revenue!#REF!</definedName>
    <definedName name="_REV22">[32]Revenue!#REF!</definedName>
    <definedName name="_RevData">#REF!</definedName>
    <definedName name="_RIL1">#REF!</definedName>
    <definedName name="_Scenarios_Difference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3" hidden="1">[11]Subs!#REF!</definedName>
    <definedName name="_Table2_In2" hidden="1">[32]Subs!#REF!</definedName>
    <definedName name="_TAR1" localSheetId="3">[11]Revenue!#REF!</definedName>
    <definedName name="_TAR1">[32]Revenue!#REF!</definedName>
    <definedName name="_title">#REF!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[4]MMR!$A$1316:$IV$1316</definedName>
    <definedName name="aaa">#N/A</definedName>
    <definedName name="AAClaim">#REF!</definedName>
    <definedName name="AACTP">#REF!</definedName>
    <definedName name="AAGF">#REF!</definedName>
    <definedName name="AB">'[35]VISION 2000'!#REF!</definedName>
    <definedName name="ABLE">'[36]VISION 2000'!$B$115</definedName>
    <definedName name="acc_cash_surplus" localSheetId="3">'[23]Funds and Valuation'!$E$88:$P$88</definedName>
    <definedName name="acc_cash_surplus" localSheetId="0">'[24]Funds and Valuation'!$E$88:$P$88</definedName>
    <definedName name="acc_cash_surplus" localSheetId="5">'[24]Funds and Valuation'!$E$88:$P$88</definedName>
    <definedName name="acc_cash_surplus">'[25]Funds and Valuation'!$E$88:$P$88</definedName>
    <definedName name="Acc_Depreciation">[37]Trans!#REF!</definedName>
    <definedName name="AccessDatabase" hidden="1">"C:\My Documents\New MMR\INPUT.mdb"</definedName>
    <definedName name="ACCOUNT" localSheetId="3">[11]Capex!#REF!</definedName>
    <definedName name="ACCOUNT">[32]Capex!#REF!</definedName>
    <definedName name="ACCOUNTEDPERIODTYPE1">#REF!</definedName>
    <definedName name="Accountf">#REF!</definedName>
    <definedName name="accountperdim">[38]DATA!#REF!</definedName>
    <definedName name="ACCTNAME">#N/A</definedName>
    <definedName name="ACCUMLEAVE">#N/A</definedName>
    <definedName name="ACD" localSheetId="3">[11]Capex!#REF!</definedName>
    <definedName name="ACD">[32]Capex!#REF!</definedName>
    <definedName name="acq">#REF!</definedName>
    <definedName name="ACT">#REF!</definedName>
    <definedName name="ACTFEES" localSheetId="3">[11]Revenue!#REF!</definedName>
    <definedName name="ACTFEES">[32]Revenue!#REF!</definedName>
    <definedName name="ACTP">#REF!</definedName>
    <definedName name="actual" localSheetId="0">[39]MMR!$R$1:$R$65536</definedName>
    <definedName name="actual" localSheetId="5">[39]MMR!$R$1:$R$65536</definedName>
    <definedName name="actual">[40]MMR!$R$1:$R$65536</definedName>
    <definedName name="actual_area_table" localSheetId="3">'[23]Geographic Data'!$C$29:$CX$32</definedName>
    <definedName name="actual_area_table" localSheetId="0">'[24]Geographic Data'!$C$29:$CX$32</definedName>
    <definedName name="actual_area_table" localSheetId="5">'[24]Geographic Data'!$C$29:$CX$32</definedName>
    <definedName name="actual_area_table">'[25]Geographic Data'!$C$29:$CX$32</definedName>
    <definedName name="ad">#REF!</definedName>
    <definedName name="adddataarea">#REF!</definedName>
    <definedName name="ADFA">#REF!</definedName>
    <definedName name="ADMB">#REF!</definedName>
    <definedName name="admin_expense" localSheetId="3">[23]OpEx!$D$232:$O$232</definedName>
    <definedName name="admin_expense" localSheetId="0">[24]OpEx!$D$232:$O$232</definedName>
    <definedName name="admin_expense" localSheetId="5">[24]OpEx!$D$232:$O$232</definedName>
    <definedName name="admin_expense">[25]OpEx!$D$232:$O$232</definedName>
    <definedName name="AED">#REF!</definedName>
    <definedName name="afdsa">MATCH(0.01,[41]!End_Bal,-1)+1</definedName>
    <definedName name="AGMC">#REF!</definedName>
    <definedName name="AGML">#REF!</definedName>
    <definedName name="AGMMISC">#REF!</definedName>
    <definedName name="AGMN">#REF!</definedName>
    <definedName name="AIRTARIF1" localSheetId="3">[11]Revenue!#REF!</definedName>
    <definedName name="AIRTARIF1">[32]Revenue!#REF!</definedName>
    <definedName name="AIRTARIF2" localSheetId="3">[11]Revenue!#REF!</definedName>
    <definedName name="AIRTARIF2">[32]Revenue!#REF!</definedName>
    <definedName name="AIRTARIF3" localSheetId="3">[11]Revenue!#REF!</definedName>
    <definedName name="AIRTARIF3">[32]Revenue!#REF!</definedName>
    <definedName name="AIRTARIF4" localSheetId="3">[11]Revenue!#REF!</definedName>
    <definedName name="AIRTARIF4">[32]Revenue!#REF!</definedName>
    <definedName name="AIRUSE1" localSheetId="3">[11]Revenue!#REF!</definedName>
    <definedName name="AIRUSE1">[32]Revenue!#REF!</definedName>
    <definedName name="AIRUSE2" localSheetId="3">[11]Revenue!#REF!</definedName>
    <definedName name="AIRUSE2">[32]Revenue!#REF!</definedName>
    <definedName name="AIRUSE3" localSheetId="3">[11]Revenue!#REF!</definedName>
    <definedName name="AIRUSE3">[32]Revenue!#REF!</definedName>
    <definedName name="AIRUSE4" localSheetId="3">[11]Revenue!#REF!</definedName>
    <definedName name="AIRUSE4">[32]Revenue!#REF!</definedName>
    <definedName name="AJES">#N/A</definedName>
    <definedName name="ajuste98">#REF!</definedName>
    <definedName name="Ajuste99" localSheetId="3">[8]Plan1!#REF!</definedName>
    <definedName name="Ajuste99">[9]Plan1!#REF!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hidden="1">[17]SALES!#REF!</definedName>
    <definedName name="ALLG">#REF!</definedName>
    <definedName name="ALLGROUPS" hidden="1">[17]SALES!#REF!</definedName>
    <definedName name="AllNet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NA">#REF!</definedName>
    <definedName name="Analdolar">#REF!</definedName>
    <definedName name="analpl" localSheetId="3">[8]Plan1!#REF!</definedName>
    <definedName name="analpl">[9]Plan1!#REF!</definedName>
    <definedName name="analreal">#REF!</definedName>
    <definedName name="Analtotal" localSheetId="3">[8]Plan1!#REF!</definedName>
    <definedName name="Analtotal">[9]Plan1!#REF!</definedName>
    <definedName name="anil" localSheetId="3">#REF!</definedName>
    <definedName name="anil">#REF!</definedName>
    <definedName name="ANNUALEAVE">#N/A</definedName>
    <definedName name="APPEND2">[7]Notes!#REF!</definedName>
    <definedName name="APPENDIX">#REF!</definedName>
    <definedName name="Applications_Infrastructure">'[42]Reference Data'!$C$174:$C$181</definedName>
    <definedName name="APPROVAL">#N/A</definedName>
    <definedName name="APPSUSERNAME1">#REF!</definedName>
    <definedName name="APPX1">#REF!</definedName>
    <definedName name="april_actual" localSheetId="0">[39]MMR!$O$1:$O$65536</definedName>
    <definedName name="april_actual" localSheetId="5">[39]MMR!$O$1:$O$65536</definedName>
    <definedName name="april_actual">[40]MMR!$O$1:$O$65536</definedName>
    <definedName name="aquisition_costs" localSheetId="3">[23]OpEx!$D$202:$O$202</definedName>
    <definedName name="aquisition_costs" localSheetId="0">[24]OpEx!$D$202:$O$202</definedName>
    <definedName name="aquisition_costs" localSheetId="5">[24]OpEx!$D$202:$O$202</definedName>
    <definedName name="aquisition_costs">[25]OpEx!$D$202:$O$202</definedName>
    <definedName name="area1">#REF!</definedName>
    <definedName name="area2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3">'[23]Funds and Valuation'!$C$103</definedName>
    <definedName name="Assumed_Growth_Rate" localSheetId="0">'[24]Funds and Valuation'!$C$103</definedName>
    <definedName name="Assumed_Growth_Rate" localSheetId="5">'[24]Funds and Valuation'!$C$103</definedName>
    <definedName name="Assumed_Growth_Rate">'[25]Funds and Valuation'!$C$103</definedName>
    <definedName name="AssumpPrint">[43]Assumptions!$A$1:$R$210</definedName>
    <definedName name="ATTEND">#N/A</definedName>
    <definedName name="AttInput">[43]Inputs2!$A$43</definedName>
    <definedName name="AttInput1">[43]Inputs2!$D$53</definedName>
    <definedName name="aug">'[22]DATA 2003'!#REF!</definedName>
    <definedName name="ave_subs_cre" localSheetId="0">[39]MMR!$A$1326:$IV$1326</definedName>
    <definedName name="ave_subs_cre" localSheetId="5">[39]MMR!$A$1326:$IV$1326</definedName>
    <definedName name="ave_subs_cre">[40]MMR!$A$1326:$IV$1326</definedName>
    <definedName name="ave_subs_pre" localSheetId="0">[39]MMR!$A$1327:$IV$1327</definedName>
    <definedName name="ave_subs_pre" localSheetId="5">[39]MMR!$A$1327:$IV$1327</definedName>
    <definedName name="ave_subs_pre">[40]MMR!$A$1327:$IV$1327</definedName>
    <definedName name="average_subscribers" localSheetId="3">[23]Revenues!$D$80:$O$80</definedName>
    <definedName name="average_subscribers" localSheetId="0">[24]Revenues!$D$80:$O$80</definedName>
    <definedName name="average_subscribers" localSheetId="5">[24]Revenues!$D$80:$O$80</definedName>
    <definedName name="average_subscribers">[25]Revenues!$D$80:$O$80</definedName>
    <definedName name="average_subscribers_bus" localSheetId="3">[23]Revenues!$D$78:$O$78</definedName>
    <definedName name="average_subscribers_bus" localSheetId="0">[24]Revenues!$D$78:$O$78</definedName>
    <definedName name="average_subscribers_bus" localSheetId="5">[24]Revenues!$D$78:$O$78</definedName>
    <definedName name="average_subscribers_bus">[25]Revenues!$D$78:$O$78</definedName>
    <definedName name="average_subscribers_by_segement" localSheetId="3">[23]Revenues!$D$67:$O$77</definedName>
    <definedName name="average_subscribers_by_segement" localSheetId="0">[24]Revenues!$D$67:$O$77</definedName>
    <definedName name="average_subscribers_by_segement" localSheetId="5">[24]Revenues!$D$67:$O$77</definedName>
    <definedName name="average_subscribers_by_segement">[25]Revenues!$D$67:$O$77</definedName>
    <definedName name="average_subscribers_res" localSheetId="3">[23]Revenues!$D$79:$O$79</definedName>
    <definedName name="average_subscribers_res" localSheetId="0">[24]Revenues!$D$79:$O$79</definedName>
    <definedName name="average_subscribers_res" localSheetId="5">[24]Revenues!$D$79:$O$79</definedName>
    <definedName name="average_subscribers_res">[25]Revenues!$D$79:$O$79</definedName>
    <definedName name="average_subscribers_seg1" localSheetId="3">[23]Revenues!$D$67:$O$67</definedName>
    <definedName name="average_subscribers_seg1" localSheetId="0">[24]Revenues!$D$67:$O$67</definedName>
    <definedName name="average_subscribers_seg1" localSheetId="5">[24]Revenues!$D$67:$O$67</definedName>
    <definedName name="average_subscribers_seg1">[25]Revenues!$D$67:$O$67</definedName>
    <definedName name="average_subscribers_seg10" localSheetId="3">[23]Revenues!$D$77:$O$77</definedName>
    <definedName name="average_subscribers_seg10" localSheetId="0">[24]Revenues!$D$77:$O$77</definedName>
    <definedName name="average_subscribers_seg10" localSheetId="5">[24]Revenues!$D$77:$O$77</definedName>
    <definedName name="average_subscribers_seg10">[25]Revenues!$D$77:$O$77</definedName>
    <definedName name="average_subscribers_seg2" localSheetId="3">[23]Revenues!$D$68:$O$68</definedName>
    <definedName name="average_subscribers_seg2" localSheetId="0">[24]Revenues!$D$68:$O$68</definedName>
    <definedName name="average_subscribers_seg2" localSheetId="5">[24]Revenues!$D$68:$O$68</definedName>
    <definedName name="average_subscribers_seg2">[25]Revenues!$D$68:$O$68</definedName>
    <definedName name="average_subscribers_seg3" localSheetId="3">[23]Revenues!$D$69:$O$69</definedName>
    <definedName name="average_subscribers_seg3" localSheetId="0">[24]Revenues!$D$69:$O$69</definedName>
    <definedName name="average_subscribers_seg3" localSheetId="5">[24]Revenues!$D$69:$O$69</definedName>
    <definedName name="average_subscribers_seg3">[25]Revenues!$D$69:$O$69</definedName>
    <definedName name="average_subscribers_seg4" localSheetId="3">[23]Revenues!$D$70:$O$70</definedName>
    <definedName name="average_subscribers_seg4" localSheetId="0">[24]Revenues!$D$70:$O$70</definedName>
    <definedName name="average_subscribers_seg4" localSheetId="5">[24]Revenues!$D$70:$O$70</definedName>
    <definedName name="average_subscribers_seg4">[25]Revenues!$D$70:$O$70</definedName>
    <definedName name="average_subscribers_seg5" localSheetId="3">[23]Revenues!$D$72:$O$72</definedName>
    <definedName name="average_subscribers_seg5" localSheetId="0">[24]Revenues!$D$72:$O$72</definedName>
    <definedName name="average_subscribers_seg5" localSheetId="5">[24]Revenues!$D$72:$O$72</definedName>
    <definedName name="average_subscribers_seg5">[25]Revenues!$D$72:$O$72</definedName>
    <definedName name="average_subscribers_seg6" localSheetId="3">[23]Revenues!$D$73:$O$73</definedName>
    <definedName name="average_subscribers_seg6" localSheetId="0">[24]Revenues!$D$73:$O$73</definedName>
    <definedName name="average_subscribers_seg6" localSheetId="5">[24]Revenues!$D$73:$O$73</definedName>
    <definedName name="average_subscribers_seg6">[25]Revenues!$D$73:$O$73</definedName>
    <definedName name="average_subscribers_seg7" localSheetId="3">[23]Revenues!$D$74:$O$74</definedName>
    <definedName name="average_subscribers_seg7" localSheetId="0">[24]Revenues!$D$74:$O$74</definedName>
    <definedName name="average_subscribers_seg7" localSheetId="5">[24]Revenues!$D$74:$O$74</definedName>
    <definedName name="average_subscribers_seg7">[25]Revenues!$D$74:$O$74</definedName>
    <definedName name="average_subscribers_seg8" localSheetId="3">[23]Revenues!$D$75:$O$75</definedName>
    <definedName name="average_subscribers_seg8" localSheetId="0">[24]Revenues!$D$75:$O$75</definedName>
    <definedName name="average_subscribers_seg8" localSheetId="5">[24]Revenues!$D$75:$O$75</definedName>
    <definedName name="average_subscribers_seg8">[25]Revenues!$D$75:$O$75</definedName>
    <definedName name="average_subscribers_seg9" localSheetId="3">[23]Revenues!$D$76:$O$76</definedName>
    <definedName name="average_subscribers_seg9" localSheetId="0">[24]Revenues!$D$76:$O$76</definedName>
    <definedName name="average_subscribers_seg9" localSheetId="5">[24]Revenues!$D$76:$O$76</definedName>
    <definedName name="average_subscribers_seg9">[25]Revenues!$D$76:$O$76</definedName>
    <definedName name="avg_e1_bsc_msc_links" localSheetId="3">[44]Network!$D$426:$P$426</definedName>
    <definedName name="avg_e1_bsc_msc_links" localSheetId="0">[45]Network!$D$426:$P$426</definedName>
    <definedName name="avg_e1_bsc_msc_links" localSheetId="5">[45]Network!$D$426:$P$426</definedName>
    <definedName name="avg_e1_bsc_msc_links">[46]Network!$D$426:$P$426</definedName>
    <definedName name="avg_e1_ic_links" localSheetId="3">'[23]UMTS Capex'!$D$409:$O$409</definedName>
    <definedName name="avg_e1_ic_links" localSheetId="0">'[24]UMTS Capex'!$D$409:$O$409</definedName>
    <definedName name="avg_e1_ic_links" localSheetId="5">'[24]UMTS Capex'!$D$409:$O$409</definedName>
    <definedName name="avg_e1_ic_links">'[25]UMTS Capex'!$D$409:$O$409</definedName>
    <definedName name="avg_e1_msc_tandem_links" localSheetId="3">'[23]UMTS Capex'!$D$418:$O$418</definedName>
    <definedName name="avg_e1_msc_tandem_links" localSheetId="0">'[24]UMTS Capex'!$D$418:$O$418</definedName>
    <definedName name="avg_e1_msc_tandem_links" localSheetId="5">'[24]UMTS Capex'!$D$418:$O$418</definedName>
    <definedName name="avg_e1_msc_tandem_links">'[25]UMTS Capex'!$D$418:$O$418</definedName>
    <definedName name="avg_e1_peering_links" localSheetId="3">'[23]UMTS Capex'!$D$413:$O$413</definedName>
    <definedName name="avg_e1_peering_links" localSheetId="0">'[24]UMTS Capex'!$D$413:$O$413</definedName>
    <definedName name="avg_e1_peering_links" localSheetId="5">'[24]UMTS Capex'!$D$413:$O$413</definedName>
    <definedName name="avg_e1_peering_links">'[25]UMTS Capex'!$D$413:$O$413</definedName>
    <definedName name="avg_e1_tandem_tandem_links" localSheetId="3">'[23]UMTS Capex'!$D$423:$O$423</definedName>
    <definedName name="avg_e1_tandem_tandem_links" localSheetId="0">'[24]UMTS Capex'!$D$423:$O$423</definedName>
    <definedName name="avg_e1_tandem_tandem_links" localSheetId="5">'[24]UMTS Capex'!$D$423:$O$423</definedName>
    <definedName name="avg_e1_tandem_tandem_links">'[25]UMTS Capex'!$D$423:$O$423</definedName>
    <definedName name="avr" localSheetId="3">'[22]DATA 2003'!#REF!</definedName>
    <definedName name="avr" localSheetId="0">'[22]DATA 2003'!#REF!</definedName>
    <definedName name="avr" localSheetId="5">'[22]DATA 2003'!#REF!</definedName>
    <definedName name="avr">'[22]DATA 2003'!#REF!</definedName>
    <definedName name="aza">[47]Cover!$L$1</definedName>
    <definedName name="B">#REF!</definedName>
    <definedName name="B.C.">[7]Notes!#REF!</definedName>
    <definedName name="b_e">'[42]Reference Data'!$C$214:$C$222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0">[39]MMR!$A$602:$IV$604</definedName>
    <definedName name="bad_debt" localSheetId="5">[39]MMR!$A$602:$IV$604</definedName>
    <definedName name="bad_debt">[40]MMR!$A$602:$IV$604</definedName>
    <definedName name="bad_debt_cre" localSheetId="0">[39]MMR!$A$602:$IV$602</definedName>
    <definedName name="bad_debt_cre" localSheetId="5">[39]MMR!$A$602:$IV$602</definedName>
    <definedName name="bad_debt_cre">[40]MMR!$A$602:$IV$602</definedName>
    <definedName name="bad_debt_expense" localSheetId="3">[23]OpEx!$D$229:$O$229</definedName>
    <definedName name="bad_debt_expense" localSheetId="0">[24]OpEx!$D$229:$O$229</definedName>
    <definedName name="bad_debt_expense" localSheetId="5">[24]OpEx!$D$229:$O$229</definedName>
    <definedName name="bad_debt_expense">[25]OpEx!$D$229:$O$229</definedName>
    <definedName name="bad_debt_pre" localSheetId="0">[39]MMR!$A$603:$IV$603</definedName>
    <definedName name="bad_debt_pre" localSheetId="5">[39]MMR!$A$603:$IV$603</definedName>
    <definedName name="bad_debt_pre">[40]MMR!$A$603:$IV$603</definedName>
    <definedName name="baldat01" localSheetId="3">[8]Plan1!$A$1:$G$500</definedName>
    <definedName name="baldat01" localSheetId="0">[9]Plan1!$A$1:$G$500</definedName>
    <definedName name="baldat01" localSheetId="5">[9]Plan1!$A$1:$G$500</definedName>
    <definedName name="baldat01">[10]Plan1!$A$1:$G$500</definedName>
    <definedName name="balsht">#REF!</definedName>
    <definedName name="Base_Year">[48]Assumptions!$B$10</definedName>
    <definedName name="BaseCase">[49]Scenarios!$C$164</definedName>
    <definedName name="BaseYear">[43]Assumptions!$D$13</definedName>
    <definedName name="BASIC">#N/A</definedName>
    <definedName name="BasicInput">[43]Inputs!$B$5:$G$16</definedName>
    <definedName name="BasicInput1">[43]Inputs!$E$12</definedName>
    <definedName name="Basis_end" localSheetId="3">'[50]tax comp'!#REF!</definedName>
    <definedName name="Basis_end" localSheetId="0">'[50]tax comp'!#REF!</definedName>
    <definedName name="Basis_end" localSheetId="5">'[50]tax comp'!#REF!</definedName>
    <definedName name="Basis_end">'[50]tax comp'!#REF!</definedName>
    <definedName name="Basis_start">'[50]tax comp'!#REF!</definedName>
    <definedName name="BC">#REF!</definedName>
    <definedName name="BCClaim">#REF!</definedName>
    <definedName name="BDETAILS">#REF!</definedName>
    <definedName name="Before_Turnaround">[51]SAD!#REF!</definedName>
    <definedName name="BEG">#N/A</definedName>
    <definedName name="beg_subs_cre" localSheetId="0">[39]MMR!$A$1309:$IV$1309</definedName>
    <definedName name="beg_subs_cre" localSheetId="5">[39]MMR!$A$1309:$IV$1309</definedName>
    <definedName name="beg_subs_cre">[40]MMR!$A$1309:$IV$1309</definedName>
    <definedName name="beg_subs_pre" localSheetId="0">[39]MMR!$A$1310:$IV$1310</definedName>
    <definedName name="beg_subs_pre" localSheetId="5">[39]MMR!$A$1310:$IV$1310</definedName>
    <definedName name="beg_subs_pre">[40]MMR!$A$1310:$IV$1310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3">[23]OpEx!$D$107:$O$107</definedName>
    <definedName name="bill_cost" localSheetId="0">[24]OpEx!$D$107:$O$107</definedName>
    <definedName name="bill_cost" localSheetId="5">[24]OpEx!$D$107:$O$107</definedName>
    <definedName name="bill_cost">[25]OpEx!$D$107:$O$107</definedName>
    <definedName name="billing_staff" localSheetId="3">[23]OpEx!$D$20:$O$20</definedName>
    <definedName name="billing_staff" localSheetId="0">[24]OpEx!$D$20:$O$20</definedName>
    <definedName name="billing_staff" localSheetId="5">[24]OpEx!$D$20:$O$20</definedName>
    <definedName name="billing_staff">[25]OpEx!$D$20:$O$20</definedName>
    <definedName name="blank">#REF!</definedName>
    <definedName name="block">'[52]Network Capacity'!#REF!</definedName>
    <definedName name="bonus_months" localSheetId="3">[23]OpEx!$D$71:$O$71</definedName>
    <definedName name="bonus_months" localSheetId="0">[24]OpEx!$D$71:$O$71</definedName>
    <definedName name="bonus_months" localSheetId="5">[24]OpEx!$D$71:$O$71</definedName>
    <definedName name="bonus_months">[25]OpEx!$D$71:$O$71</definedName>
    <definedName name="Booking">[53]NW_Capex_Opex_Inputs!$O$30:$O$34</definedName>
    <definedName name="bss">'[42]Reference Data'!$B$64:$B$70</definedName>
    <definedName name="BSUM">#REF!</definedName>
    <definedName name="BU">#REF!</definedName>
    <definedName name="BUD">#REF!</definedName>
    <definedName name="Bud05JanToDec" localSheetId="0">#REF!</definedName>
    <definedName name="Bud05JanToDec" localSheetId="5">#REF!</definedName>
    <definedName name="Bud05JanToDec">#REF!</definedName>
    <definedName name="BUDGET" localSheetId="3">#REF!</definedName>
    <definedName name="BUDGET" localSheetId="0">#REF!</definedName>
    <definedName name="BUDGET" localSheetId="5">#REF!</definedName>
    <definedName name="BUDGET">#REF!</definedName>
    <definedName name="BudIncRFA" localSheetId="0">#REF!</definedName>
    <definedName name="BudIncRFA" localSheetId="5">#REF!</definedName>
    <definedName name="BudIncRFA">#REF!</definedName>
    <definedName name="BUDP">#REF!</definedName>
    <definedName name="BuiltIn_Print_Area">'[54]K1-1'!$A$1:$N$61</definedName>
    <definedName name="BuiltIn_Print_Area___0">'[54]K1-3'!$A$1:$N$60</definedName>
    <definedName name="bus_scenario_number" localSheetId="3">'[23]Market Inputs'!$T$13</definedName>
    <definedName name="bus_scenario_number" localSheetId="0">'[24]Market Inputs'!$T$13</definedName>
    <definedName name="bus_scenario_number" localSheetId="5">'[24]Market Inputs'!$T$13</definedName>
    <definedName name="bus_scenario_number">'[25]Market Inputs'!$T$13</definedName>
    <definedName name="BusCeiling0">[43]Inputs!$M$219</definedName>
    <definedName name="BusCeiling1">[43]Inputs!$S$225</definedName>
    <definedName name="BUUDP">#REF!</definedName>
    <definedName name="C_">#REF!</definedName>
    <definedName name="c_c">'[42]Reference Data'!$C$224:$C$228</definedName>
    <definedName name="CA">#REF!</definedName>
    <definedName name="campus_data_traffic" localSheetId="3">'[23]UMTS Capex'!$D$206:$O$206</definedName>
    <definedName name="campus_data_traffic" localSheetId="0">'[24]UMTS Capex'!$D$206:$O$206</definedName>
    <definedName name="campus_data_traffic" localSheetId="5">'[24]UMTS Capex'!$D$206:$O$206</definedName>
    <definedName name="campus_data_traffic">'[25]UMTS Capex'!$D$206:$O$206</definedName>
    <definedName name="Capacity1">VLOOKUP('[55]Radio Cell Details'!$C$7,[55]Sheet3!$D$35:$E$1042,2,0)</definedName>
    <definedName name="CAPEX_" localSheetId="3">[11]Capex!#REF!</definedName>
    <definedName name="CAPEX_">[32]Capex!#REF!</definedName>
    <definedName name="CAPEX3" localSheetId="3">[11]Capex!#REF!</definedName>
    <definedName name="CAPEX3">[32]Capex!#REF!</definedName>
    <definedName name="CAPEX4" localSheetId="3">[11]Capex!#REF!</definedName>
    <definedName name="CAPEX4">[32]Capex!#REF!</definedName>
    <definedName name="CAPEX4A" localSheetId="3">[11]Capex!#REF!</definedName>
    <definedName name="CAPEX4A">[32]Capex!#REF!</definedName>
    <definedName name="CapInput">[43]Inputs2!$B$18</definedName>
    <definedName name="CapInput1">[43]Inputs2!$D$23</definedName>
    <definedName name="carriers_installed" localSheetId="3">'[23]UMTS Capex'!$D$362:$O$362</definedName>
    <definedName name="carriers_installed" localSheetId="0">'[24]UMTS Capex'!$D$362:$O$362</definedName>
    <definedName name="carriers_installed" localSheetId="5">'[24]UMTS Capex'!$D$362:$O$362</definedName>
    <definedName name="carriers_installed">'[25]UMTS Capex'!$D$362:$O$362</definedName>
    <definedName name="cash_fv">#REF!</definedName>
    <definedName name="cash_generated" localSheetId="3">'[23]Funds and Valuation'!$E$51:$P$51</definedName>
    <definedName name="cash_generated" localSheetId="0">'[24]Funds and Valuation'!$E$51:$P$51</definedName>
    <definedName name="cash_generated" localSheetId="5">'[24]Funds and Valuation'!$E$51:$P$51</definedName>
    <definedName name="cash_generated">'[25]Funds and Valuation'!$E$51:$P$51</definedName>
    <definedName name="cash_terminal">#REF!</definedName>
    <definedName name="Category">[53]Inputs!$W$29:$W$37</definedName>
    <definedName name="CATotals">#REF!</definedName>
    <definedName name="CCM">[56]NEWGR!$K$2:$L$259</definedName>
    <definedName name="CCorder">[57]Lists!$A$38:$B$49</definedName>
    <definedName name="CDETAILS">#REF!</definedName>
    <definedName name="CeilingInput">[43]Inputs!$M$163</definedName>
    <definedName name="CeilingInput1">[43]Inputs!$T$172</definedName>
    <definedName name="CeilingMethod">[43]Control!$B$36</definedName>
    <definedName name="CeilingSumm">[43]Ceiling!$A$297:$R$328</definedName>
    <definedName name="CeilingSumm0">[43]Ceiling!$A$297</definedName>
    <definedName name="CeilingSumm1">[43]Ceiling!$D$300</definedName>
    <definedName name="cell_restoration_staff" localSheetId="3">[23]OpEx!$D$31:$O$31</definedName>
    <definedName name="cell_restoration_staff" localSheetId="0">[24]OpEx!$D$31:$O$31</definedName>
    <definedName name="cell_restoration_staff" localSheetId="5">[24]OpEx!$D$31:$O$31</definedName>
    <definedName name="cell_restoration_staff">[25]OpEx!$D$31:$O$31</definedName>
    <definedName name="CENTRE">#N/A</definedName>
    <definedName name="ceo" localSheetId="3">[23]OpEx!$D$41:$O$41</definedName>
    <definedName name="ceo" localSheetId="0">[24]OpEx!$D$41:$O$41</definedName>
    <definedName name="ceo" localSheetId="5">[24]OpEx!$D$41:$O$41</definedName>
    <definedName name="ceo">[25]OpEx!$D$41:$O$41</definedName>
    <definedName name="CEPLIST">#REF!</definedName>
    <definedName name="CEPLIST1" localSheetId="0">#REF!</definedName>
    <definedName name="CEPLIST1" localSheetId="5">#REF!</definedName>
    <definedName name="CEPLIST1">#REF!</definedName>
    <definedName name="CFS_DATA">#REF!</definedName>
    <definedName name="change_in_working_capital" localSheetId="3">'[23]Funds and Valuation'!$E$47:$P$47</definedName>
    <definedName name="change_in_working_capital" localSheetId="0">'[24]Funds and Valuation'!$E$47:$P$47</definedName>
    <definedName name="change_in_working_capital" localSheetId="5">'[24]Funds and Valuation'!$E$47:$P$47</definedName>
    <definedName name="change_in_working_capital">'[25]Funds and Valuation'!$E$47:$P$47</definedName>
    <definedName name="channel_costs" localSheetId="3">[23]OpEx!$D$207:$O$207</definedName>
    <definedName name="channel_costs" localSheetId="0">[24]OpEx!$D$207:$O$207</definedName>
    <definedName name="channel_costs" localSheetId="5">[24]OpEx!$D$207:$O$207</definedName>
    <definedName name="channel_costs">[25]OpEx!$D$207:$O$207</definedName>
    <definedName name="Chargeable">'[50]tax comp'!#REF!</definedName>
    <definedName name="Chart">#REF!</definedName>
    <definedName name="CHARTOFACCOUNTSID1">#REF!</definedName>
    <definedName name="checkarea">#REF!</definedName>
    <definedName name="churn_assumpts">[43]Assumptions!$F$149:$R$151</definedName>
    <definedName name="churn_cre" localSheetId="0">[39]MMR!$A$1315:$IV$1315</definedName>
    <definedName name="churn_cre" localSheetId="5">[39]MMR!$A$1315:$IV$1315</definedName>
    <definedName name="churn_cre">[40]MMR!$A$1315:$IV$1315</definedName>
    <definedName name="churn_pre" localSheetId="0">[39]MMR!$A$1316:$IV$1316</definedName>
    <definedName name="churn_pre" localSheetId="5">[39]MMR!$A$1316:$IV$1316</definedName>
    <definedName name="churn_pre">[40]MMR!$A$1316:$IV$1316</definedName>
    <definedName name="ChurnInput">[43]Inputs2!$A$72</definedName>
    <definedName name="ChurnInput1">[43]Inputs2!$D$74</definedName>
    <definedName name="CIPME_OTHRS2">#REF!</definedName>
    <definedName name="Cisco">'[58]Reference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3">'[59]M-Potential'!#REF!</definedName>
    <definedName name="CLookup1">'[60]M-Potential'!#REF!</definedName>
    <definedName name="closing_subs_cre" localSheetId="0">[39]MMR!$A$1321:$IV$1321</definedName>
    <definedName name="closing_subs_cre" localSheetId="5">[39]MMR!$A$1321:$IV$1321</definedName>
    <definedName name="closing_subs_cre">[40]MMR!$A$1321:$IV$1321</definedName>
    <definedName name="closing_subs_pre" localSheetId="0">[39]MMR!$A$1322:$IV$1322</definedName>
    <definedName name="closing_subs_pre" localSheetId="5">[39]MMR!$A$1322:$IV$1322</definedName>
    <definedName name="closing_subs_pre">[40]MMR!$A$1322:$IV$1322</definedName>
    <definedName name="CM" localSheetId="3">[61]InpKPI!$A$93:$P$127</definedName>
    <definedName name="CM" localSheetId="0">[62]InpKPI!$A$93:$P$127</definedName>
    <definedName name="CM" localSheetId="5">[62]InpKPI!$A$93:$P$127</definedName>
    <definedName name="CM">[62]InpKPI!$A$93:$P$127</definedName>
    <definedName name="ColumnAttributes1">#REF!</definedName>
    <definedName name="ColumnHeadings1">#REF!</definedName>
    <definedName name="Com_Name">#REF!</definedName>
    <definedName name="Commitment">[53]NW_Capex_Opex_Inputs!$O$19:$O$27</definedName>
    <definedName name="Commitment_Opex">[53]NW_Capex_Opex_Inputs!$O$43:$O$46</definedName>
    <definedName name="ComName">#REF!</definedName>
    <definedName name="COMP">[63]Notes!#REF!</definedName>
    <definedName name="COMP_1">#REF!</definedName>
    <definedName name="COMP1">#REF!</definedName>
    <definedName name="COMP2">#REF!</definedName>
    <definedName name="Company">[43]Inputs!$C$12</definedName>
    <definedName name="companycode">[57]MAIN!$N$2:$N$50</definedName>
    <definedName name="connection_revenue" localSheetId="3">[23]Revenues!$D$241:$O$241</definedName>
    <definedName name="connection_revenue" localSheetId="0">[24]Revenues!$D$241:$O$241</definedName>
    <definedName name="connection_revenue" localSheetId="5">[24]Revenues!$D$241:$O$241</definedName>
    <definedName name="connection_revenue">[25]Revenues!$D$241:$O$241</definedName>
    <definedName name="CONNECTSTRING1">#REF!</definedName>
    <definedName name="ConsoAJE">[64]CR.AJE!#REF!</definedName>
    <definedName name="consol">[65]North!A1+[66]Central!A1+[66]South!A1</definedName>
    <definedName name="contentsarea">#REF!</definedName>
    <definedName name="Control_Link_1">'[49]Penetration Curve'!$H$58</definedName>
    <definedName name="Control_Link_1Save">'[49]Penetration Curve'!$I$58</definedName>
    <definedName name="Conversion_rate_CA_VND">#REF!</definedName>
    <definedName name="Convertion_rate_US_VND">#REF!</definedName>
    <definedName name="Corp">#REF!</definedName>
    <definedName name="Cost">#REF!</definedName>
    <definedName name="Cost_install__vertical">#REF!</definedName>
    <definedName name="cost_sales_cre" localSheetId="0">[39]MMR!$A$608:$IV$608</definedName>
    <definedName name="cost_sales_cre" localSheetId="5">[39]MMR!$A$608:$IV$608</definedName>
    <definedName name="cost_sales_cre">[40]MMR!$A$608:$IV$608</definedName>
    <definedName name="cost_sales_isp" localSheetId="0">[39]MMR!$A$573:$IV$573</definedName>
    <definedName name="cost_sales_isp" localSheetId="5">[39]MMR!$A$573:$IV$573</definedName>
    <definedName name="cost_sales_isp">[40]MMR!$A$573:$IV$573</definedName>
    <definedName name="cost_sales_pre" localSheetId="0">[39]MMR!$A$609:$IV$609</definedName>
    <definedName name="cost_sales_pre" localSheetId="5">[39]MMR!$A$609:$IV$609</definedName>
    <definedName name="cost_sales_pre">[40]MMR!$A$609:$IV$609</definedName>
    <definedName name="Count3">#REF!</definedName>
    <definedName name="country" localSheetId="3">[67]Cover!$N$5</definedName>
    <definedName name="country" localSheetId="0">[68]Cover!$N$5</definedName>
    <definedName name="country" localSheetId="5">[68]Cover!$N$5</definedName>
    <definedName name="country">[69]Cover!$N$5</definedName>
    <definedName name="countryindex" localSheetId="3">[67]Cover!$L$1</definedName>
    <definedName name="countryindex" localSheetId="0">[68]Cover!$L$1</definedName>
    <definedName name="countryindex" localSheetId="5">[68]Cover!$L$1</definedName>
    <definedName name="countryindex">[69]Cover!$L$1</definedName>
    <definedName name="coverage_sens_factor" localSheetId="3">[23]Sensitivity!$E$24:$P$24</definedName>
    <definedName name="coverage_sens_factor" localSheetId="0">[24]Sensitivity!$E$24:$P$24</definedName>
    <definedName name="coverage_sens_factor" localSheetId="5">[24]Sensitivity!$E$24:$P$24</definedName>
    <definedName name="coverage_sens_factor">[25]Sensitivity!$E$24:$P$24</definedName>
    <definedName name="CovInput">[43]Inputs2!$A$77</definedName>
    <definedName name="CovInput1">[43]Inputs2!$D$79</definedName>
    <definedName name="Coy_cell">#REF!</definedName>
    <definedName name="Coy_name">#REF!</definedName>
    <definedName name="CREATESUMMARYJNLS1">#REF!</definedName>
    <definedName name="CRITERIACOLUMN1">#REF!</definedName>
    <definedName name="cScenarioValuations">[49]Scenarios!$C$38:$D$64</definedName>
    <definedName name="csDesignMode">1</definedName>
    <definedName name="CSUM">#REF!</definedName>
    <definedName name="cTrafficData">[49]Scenarios!$C$149:$N$150</definedName>
    <definedName name="ctrl0">[70]MAIN!#REF!</definedName>
    <definedName name="CTTotals">#REF!</definedName>
    <definedName name="CTVA">#REF!</definedName>
    <definedName name="cumulative_area" localSheetId="3">'[23]Geographic Data'!$D$40:$D$139</definedName>
    <definedName name="cumulative_area" localSheetId="0">'[24]Geographic Data'!$D$40:$D$139</definedName>
    <definedName name="cumulative_area" localSheetId="5">'[24]Geographic Data'!$D$40:$D$139</definedName>
    <definedName name="cumulative_area">'[25]Geographic Data'!$D$40:$D$139</definedName>
    <definedName name="Cumulative_Difference">[51]SAD!#REF!</definedName>
    <definedName name="cumulative_financing_requirement" localSheetId="3">'[23]Funds and Valuation'!$E$56:$P$56</definedName>
    <definedName name="cumulative_financing_requirement" localSheetId="0">'[24]Funds and Valuation'!$E$56:$P$56</definedName>
    <definedName name="cumulative_financing_requirement" localSheetId="5">'[24]Funds and Valuation'!$E$56:$P$56</definedName>
    <definedName name="cumulative_financing_requirement">'[25]Funds and Valuation'!$E$56:$P$56</definedName>
    <definedName name="cumulative_local_inflation" localSheetId="3">'[23]Funds and Valuation'!$E$14:$P$14</definedName>
    <definedName name="cumulative_local_inflation" localSheetId="0">'[24]Funds and Valuation'!$E$14:$P$14</definedName>
    <definedName name="cumulative_local_inflation" localSheetId="5">'[24]Funds and Valuation'!$E$14:$P$14</definedName>
    <definedName name="cumulative_local_inflation">'[25]Funds and Valuation'!$E$14:$P$14</definedName>
    <definedName name="cumulative_pop" localSheetId="3">'[23]Geographic Data'!$C$40:$C$139</definedName>
    <definedName name="cumulative_pop" localSheetId="0">'[24]Geographic Data'!$C$40:$C$139</definedName>
    <definedName name="cumulative_pop" localSheetId="5">'[24]Geographic Data'!$C$40:$C$139</definedName>
    <definedName name="cumulative_pop">'[25]Geographic Data'!$C$40:$C$139</definedName>
    <definedName name="cumulative_usd_inflation" localSheetId="3">'[23]Funds and Valuation'!$E$12:$P$12</definedName>
    <definedName name="cumulative_usd_inflation" localSheetId="0">'[24]Funds and Valuation'!$E$12:$P$12</definedName>
    <definedName name="cumulative_usd_inflation" localSheetId="5">'[24]Funds and Valuation'!$E$12:$P$12</definedName>
    <definedName name="cumulative_usd_inflation">'[25]Funds and Valuation'!$E$12:$P$12</definedName>
    <definedName name="cumultive_pop" localSheetId="3">'[23]Geographic Data'!$C$40:$C$139</definedName>
    <definedName name="cumultive_pop" localSheetId="0">'[24]Geographic Data'!$C$40:$C$139</definedName>
    <definedName name="cumultive_pop" localSheetId="5">'[24]Geographic Data'!$C$40:$C$139</definedName>
    <definedName name="cumultive_pop">'[25]Geographic Data'!$C$40:$C$139</definedName>
    <definedName name="Currency" localSheetId="3">'[71]KEY INPUTS'!$D$14</definedName>
    <definedName name="Currency" localSheetId="0">'[72]KEY INPUTS'!$D$14</definedName>
    <definedName name="Currency" localSheetId="5">'[72]KEY INPUTS'!$D$14</definedName>
    <definedName name="Currency">'[73]KEY INPUTS'!$D$14</definedName>
    <definedName name="currencyK" localSheetId="3">[67]Cover!$M$1</definedName>
    <definedName name="currencyK" localSheetId="0">[68]Cover!$M$1</definedName>
    <definedName name="currencyK" localSheetId="5">[68]Cover!$M$1</definedName>
    <definedName name="currencyK">[47]Cover!$M$1</definedName>
    <definedName name="currencylist" localSheetId="3">[67]Cover!$M$2:$M$41</definedName>
    <definedName name="currencylist" localSheetId="0">[68]Cover!$M$2:$M$41</definedName>
    <definedName name="currencylist" localSheetId="5">[68]Cover!$M$2:$M$41</definedName>
    <definedName name="currencylist">[69]Cover!$M$2:$M$41</definedName>
    <definedName name="CurrentFX">1/'[74]Country data'!$C$22</definedName>
    <definedName name="CurrSym">'[74]Master Params'!$B$6</definedName>
    <definedName name="CURW">#REF!</definedName>
    <definedName name="CUSTNAME">#REF!</definedName>
    <definedName name="CUSTNO">#REF!</definedName>
    <definedName name="customer">'[42]Reference Data'!$C$64:$C$76</definedName>
    <definedName name="cValuation">[49]Scenarios!$C$113</definedName>
    <definedName name="d">'[75]VISION 2000'!#REF!</definedName>
    <definedName name="dado">#REF!</definedName>
    <definedName name="dados" localSheetId="3">[8]Plan1!$A$1:$F$593</definedName>
    <definedName name="dados" localSheetId="0">[9]Plan1!$A$1:$F$593</definedName>
    <definedName name="dados" localSheetId="5">[9]Plan1!$A$1:$F$593</definedName>
    <definedName name="dados">[10]Plan1!$A$1:$F$593</definedName>
    <definedName name="Dagoc">[76]Royalty!#REF!</definedName>
    <definedName name="data">#REF!</definedName>
    <definedName name="data_bhe" localSheetId="3">'[23]UMTS Capex'!$D$168:$O$168</definedName>
    <definedName name="data_bhe" localSheetId="0">'[24]UMTS Capex'!$D$168:$O$168</definedName>
    <definedName name="data_bhe" localSheetId="5">'[24]UMTS Capex'!$D$168:$O$168</definedName>
    <definedName name="data_bhe">'[25]UMTS Capex'!$D$168:$O$168</definedName>
    <definedName name="data_busy_days" localSheetId="3">'[23]UMTS Capex'!$D$166:$O$166</definedName>
    <definedName name="data_busy_days" localSheetId="0">'[24]UMTS Capex'!$D$166:$O$166</definedName>
    <definedName name="data_busy_days" localSheetId="5">'[24]UMTS Capex'!$D$166:$O$166</definedName>
    <definedName name="data_busy_days">'[25]UMTS Capex'!$D$166:$O$166</definedName>
    <definedName name="data_busy_hour_proportion" localSheetId="3">'[23]UMTS Capex'!$D$167:$O$167</definedName>
    <definedName name="data_busy_hour_proportion" localSheetId="0">'[24]UMTS Capex'!$D$167:$O$167</definedName>
    <definedName name="data_busy_hour_proportion" localSheetId="5">'[24]UMTS Capex'!$D$167:$O$167</definedName>
    <definedName name="data_busy_hour_proportion">'[25]UMTS Capex'!$D$167:$O$167</definedName>
    <definedName name="data_rev_per_sub_block" localSheetId="3">[23]Revenues!$D$195:$O$205</definedName>
    <definedName name="data_rev_per_sub_block" localSheetId="0">[24]Revenues!$D$195:$O$205</definedName>
    <definedName name="data_rev_per_sub_block" localSheetId="5">[24]Revenues!$D$195:$O$205</definedName>
    <definedName name="data_rev_per_sub_block">[25]Revenues!$D$195:$O$205</definedName>
    <definedName name="data_switch_capex" localSheetId="3">'[23]UMTS Capex'!$D$84:$O$84</definedName>
    <definedName name="data_switch_capex" localSheetId="0">'[24]UMTS Capex'!$D$84:$O$84</definedName>
    <definedName name="data_switch_capex" localSheetId="5">'[24]UMTS Capex'!$D$84:$O$84</definedName>
    <definedName name="data_switch_capex">'[25]UMTS Capex'!$D$84:$O$84</definedName>
    <definedName name="_xlnm.Database" localSheetId="6">#REF!</definedName>
    <definedName name="_xlnm.Database" localSheetId="0">#REF!</definedName>
    <definedName name="_xlnm.Database" localSheetId="5">#REF!</definedName>
    <definedName name="_xlnm.Database">#REF!</definedName>
    <definedName name="datalist" localSheetId="0">#REF!</definedName>
    <definedName name="datalist" localSheetId="5">#REF!</definedName>
    <definedName name="datalist">#REF!</definedName>
    <definedName name="date" localSheetId="0">[39]MMR!$A$2:$IV$2</definedName>
    <definedName name="date" localSheetId="5">[39]MMR!$A$2:$IV$2</definedName>
    <definedName name="date">[40]MMR!$A$2:$IV$2</definedName>
    <definedName name="DateBeg">#REF!</definedName>
    <definedName name="DateEnd">#REF!</definedName>
    <definedName name="DAYS">#N/A</definedName>
    <definedName name="DAYS12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[4]MMR!$A$1321:$IV$1321</definedName>
    <definedName name="DDETAILS">#REF!</definedName>
    <definedName name="dealer_proportion" localSheetId="3">[23]OpEx!$D$189:$O$189</definedName>
    <definedName name="dealer_proportion" localSheetId="0">[24]OpEx!$D$189:$O$189</definedName>
    <definedName name="dealer_proportion" localSheetId="5">[24]OpEx!$D$189:$O$189</definedName>
    <definedName name="dealer_proportion">[25]OpEx!$D$189:$O$189</definedName>
    <definedName name="debt_fv">#REF!</definedName>
    <definedName name="debt_terminal">#REF!</definedName>
    <definedName name="dec">'[22]DATA 2003'!#REF!</definedName>
    <definedName name="dec_99" localSheetId="0">[39]MMR!$K$1:$K$65536</definedName>
    <definedName name="dec_99" localSheetId="5">[39]MMR!$K$1:$K$65536</definedName>
    <definedName name="dec_99">[40]MMR!$K$1:$K$65536</definedName>
    <definedName name="decprev" localSheetId="3">'[22]DATA 2003'!#REF!</definedName>
    <definedName name="decprev" localSheetId="0">'[22]DATA 2003'!#REF!</definedName>
    <definedName name="decprev" localSheetId="5">'[22]DATA 2003'!#REF!</definedName>
    <definedName name="decprev">'[22]DATA 2003'!#REF!</definedName>
    <definedName name="defexp">#REF!</definedName>
    <definedName name="DELETELOGICTYPE1">#REF!</definedName>
    <definedName name="demand_sens_factor" localSheetId="3">[23]Sensitivity!$E$19:$P$19</definedName>
    <definedName name="demand_sens_factor" localSheetId="0">[24]Sensitivity!$E$19:$P$19</definedName>
    <definedName name="demand_sens_factor" localSheetId="5">[24]Sensitivity!$E$19:$P$19</definedName>
    <definedName name="demand_sens_factor">[25]Sensitivity!$E$19:$P$19</definedName>
    <definedName name="DemoInput">[43]Inputs!#REF!</definedName>
    <definedName name="DemoInput1">[43]Inputs!$O$150</definedName>
    <definedName name="Dense_carriers_installed" localSheetId="3">'[23]UMTS Capex'!$D$229:$O$229</definedName>
    <definedName name="Dense_carriers_installed" localSheetId="0">'[24]UMTS Capex'!$D$229:$O$229</definedName>
    <definedName name="Dense_carriers_installed" localSheetId="5">'[24]UMTS Capex'!$D$229:$O$229</definedName>
    <definedName name="Dense_carriers_installed">'[25]UMTS Capex'!$D$229:$O$229</definedName>
    <definedName name="dense_data_traffic" localSheetId="3">'[23]UMTS Capex'!$D$206:$O$206</definedName>
    <definedName name="dense_data_traffic" localSheetId="0">'[24]UMTS Capex'!$D$206:$O$206</definedName>
    <definedName name="dense_data_traffic" localSheetId="5">'[24]UMTS Capex'!$D$206:$O$206</definedName>
    <definedName name="dense_data_traffic">'[25]UMTS Capex'!$D$206:$O$206</definedName>
    <definedName name="Dense_microcells_installed" localSheetId="3">'[23]UMTS Capex'!$D$236:$O$236</definedName>
    <definedName name="Dense_microcells_installed" localSheetId="0">'[24]UMTS Capex'!$D$236:$O$236</definedName>
    <definedName name="Dense_microcells_installed" localSheetId="5">'[24]UMTS Capex'!$D$236:$O$236</definedName>
    <definedName name="Dense_microcells_installed">'[25]UMTS Capex'!$D$236:$O$236</definedName>
    <definedName name="dense_public_coverage" localSheetId="3">'[23]UMTS Capex'!$D$180:$O$180</definedName>
    <definedName name="dense_public_coverage" localSheetId="0">'[24]UMTS Capex'!$D$180:$O$180</definedName>
    <definedName name="dense_public_coverage" localSheetId="5">'[24]UMTS Capex'!$D$180:$O$180</definedName>
    <definedName name="dense_public_coverage">'[25]UMTS Capex'!$D$180:$O$180</definedName>
    <definedName name="Dense_site_capex" localSheetId="3">'[23]UMTS Capex'!$D$244:$O$244</definedName>
    <definedName name="Dense_site_capex" localSheetId="0">'[24]UMTS Capex'!$D$244:$O$244</definedName>
    <definedName name="Dense_site_capex" localSheetId="5">'[24]UMTS Capex'!$D$244:$O$244</definedName>
    <definedName name="Dense_site_capex">'[25]UMTS Capex'!$D$244:$O$244</definedName>
    <definedName name="Dense_sites_installed" localSheetId="3">'[23]UMTS Capex'!$D$228:$O$228</definedName>
    <definedName name="Dense_sites_installed" localSheetId="0">'[24]UMTS Capex'!$D$228:$O$228</definedName>
    <definedName name="Dense_sites_installed" localSheetId="5">'[24]UMTS Capex'!$D$228:$O$228</definedName>
    <definedName name="Dense_sites_installed">'[25]UMTS Capex'!$D$228:$O$228</definedName>
    <definedName name="dense_traffic" localSheetId="3">'[23]UMTS Capex'!$D$200:$O$200</definedName>
    <definedName name="dense_traffic" localSheetId="0">'[24]UMTS Capex'!$D$200:$O$200</definedName>
    <definedName name="dense_traffic" localSheetId="5">'[24]UMTS Capex'!$D$200:$O$200</definedName>
    <definedName name="dense_traffic">'[25]UMTS Capex'!$D$200:$O$200</definedName>
    <definedName name="depnaccrl" localSheetId="3">#REF!</definedName>
    <definedName name="depnaccrl" localSheetId="0">#REF!</definedName>
    <definedName name="depnaccrl" localSheetId="5">#REF!</definedName>
    <definedName name="depnaccrl">#REF!</definedName>
    <definedName name="depreciation" localSheetId="0">[39]MMR!$A$1096:$IV$1096</definedName>
    <definedName name="depreciation" localSheetId="5">[39]MMR!$A$1096:$IV$1096</definedName>
    <definedName name="depreciation">[40]MMR!$A$1096:$IV$1096</definedName>
    <definedName name="DEPT">#REF!</definedName>
    <definedName name="DEPT_BC">#REF!</definedName>
    <definedName name="DES" localSheetId="3">[77]Sheet1!$B$9:$B$11</definedName>
    <definedName name="DES" localSheetId="0">[78]Sheet1!$B$9:$B$11</definedName>
    <definedName name="DES" localSheetId="5">[78]Sheet1!$B$9:$B$11</definedName>
    <definedName name="DES">[79]Sheet1!$B$9:$B$11</definedName>
    <definedName name="Detail">#REF!</definedName>
    <definedName name="DEV">#REF!</definedName>
    <definedName name="develop">#REF!</definedName>
    <definedName name="DI">#REF!</definedName>
    <definedName name="DiffusionInput">[43]Inputs!$M$239</definedName>
    <definedName name="DiffusionInput1">[43]Inputs!$O$253</definedName>
    <definedName name="DiffusionMethod">[43]Control!$B$27</definedName>
    <definedName name="DIR">[62]InpKPI!$A$89:$P$151</definedName>
    <definedName name="direct_proportion" localSheetId="3">[23]OpEx!$D$190:$O$190</definedName>
    <definedName name="direct_proportion" localSheetId="0">[24]OpEx!$D$190:$O$190</definedName>
    <definedName name="direct_proportion" localSheetId="5">[24]OpEx!$D$190:$O$190</definedName>
    <definedName name="direct_proportion">[25]OpEx!$D$190:$O$190</definedName>
    <definedName name="disc_years">#REF!</definedName>
    <definedName name="discussion">#REF!</definedName>
    <definedName name="DisposalTotals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[49]Scenarios!$C$187:$C$267</definedName>
    <definedName name="dMonteCarloVariables">[49]Scenarios!$B$175:$B$178</definedName>
    <definedName name="Dol_Anal_PL" localSheetId="3">[8]Plan1!#REF!</definedName>
    <definedName name="Dol_Anal_PL">[9]Plan1!#REF!</definedName>
    <definedName name="Dol_Anal_plen" localSheetId="3">[8]Plan1!#REF!</definedName>
    <definedName name="Dol_Anal_plen">[9]Plan1!#REF!</definedName>
    <definedName name="Dolars98">#REF!</definedName>
    <definedName name="Dolars99" localSheetId="3">[8]Plan1!#REF!</definedName>
    <definedName name="Dolars99">[9]Plan1!#REF!</definedName>
    <definedName name="draft_toggle">#REF!</definedName>
    <definedName name="dScenariosDefined">[49]Scenarios!$B$7:$F$33</definedName>
    <definedName name="dScenarioValuations">[49]Scenarios!$F$119:$G$145</definedName>
    <definedName name="DSUM">#REF!</definedName>
    <definedName name="dTrafficData">[49]Scenarios!$C$153:$N$154</definedName>
    <definedName name="dValuation">[49]Scenarios!$C$114</definedName>
    <definedName name="dVariableSetting">[49]Scenarios!$E$187:$H$267</definedName>
    <definedName name="dwldlist" localSheetId="0">#REF!</definedName>
    <definedName name="dwldlist" localSheetId="5">#REF!</definedName>
    <definedName name="dwldlist">#REF!</definedName>
    <definedName name="e">#REF!</definedName>
    <definedName name="EBITDA" localSheetId="3">'[23]Funds and Valuation'!$E$26:$P$26</definedName>
    <definedName name="EBITDA" localSheetId="0">'[24]Funds and Valuation'!$E$26:$P$26</definedName>
    <definedName name="EBITDA" localSheetId="5">'[24]Funds and Valuation'!$E$26:$P$26</definedName>
    <definedName name="EBITDA">'[25]Funds and Valuation'!$E$26:$P$26</definedName>
    <definedName name="ebitda_mult" localSheetId="3">'[23]Funds and Valuation'!$C$99</definedName>
    <definedName name="ebitda_mult" localSheetId="0">'[24]Funds and Valuation'!$C$99</definedName>
    <definedName name="ebitda_mult" localSheetId="5">'[24]Funds and Valuation'!$C$99</definedName>
    <definedName name="ebitda_mult">'[25]Funds and Valuation'!$C$99</definedName>
    <definedName name="ebitda_tv" localSheetId="3">'[23]Funds and Valuation'!$E$97:$P$97</definedName>
    <definedName name="ebitda_tv" localSheetId="0">'[24]Funds and Valuation'!$E$97:$P$97</definedName>
    <definedName name="ebitda_tv" localSheetId="5">'[24]Funds and Valuation'!$E$97:$P$97</definedName>
    <definedName name="ebitda_tv">'[25]Funds and Valuation'!$E$97:$P$97</definedName>
    <definedName name="ebitda_tv_a" localSheetId="3">'[23]Funds and Valuation'!$E$97:$P$97</definedName>
    <definedName name="ebitda_tv_a" localSheetId="0">'[24]Funds and Valuation'!$E$97:$P$97</definedName>
    <definedName name="ebitda_tv_a" localSheetId="5">'[24]Funds and Valuation'!$E$97:$P$97</definedName>
    <definedName name="ebitda_tv_a">'[25]Funds and Valuation'!$E$97:$P$97</definedName>
    <definedName name="ebitda_tv_b" localSheetId="3">'[23]Funds and Valuation'!$E$98:$P$98</definedName>
    <definedName name="ebitda_tv_b" localSheetId="0">'[24]Funds and Valuation'!$E$98:$P$98</definedName>
    <definedName name="ebitda_tv_b" localSheetId="5">'[24]Funds and Valuation'!$E$98:$P$98</definedName>
    <definedName name="ebitda_tv_b">'[25]Funds and Valuation'!$E$98:$P$98</definedName>
    <definedName name="ebitda_tv_c" localSheetId="3">'[23]Funds and Valuation'!$E$99:$P$99</definedName>
    <definedName name="ebitda_tv_c" localSheetId="0">'[24]Funds and Valuation'!$E$99:$P$99</definedName>
    <definedName name="ebitda_tv_c" localSheetId="5">'[24]Funds and Valuation'!$E$99:$P$99</definedName>
    <definedName name="ebitda_tv_c">'[25]Funds and Valuation'!$E$99:$P$99</definedName>
    <definedName name="ebitda_tv_d" localSheetId="3">'[23]Funds and Valuation'!$E$100:$P$100</definedName>
    <definedName name="ebitda_tv_d" localSheetId="0">'[24]Funds and Valuation'!$E$100:$P$100</definedName>
    <definedName name="ebitda_tv_d" localSheetId="5">'[24]Funds and Valuation'!$E$100:$P$100</definedName>
    <definedName name="ebitda_tv_d">'[25]Funds and Valuation'!$E$100:$P$100</definedName>
    <definedName name="EBT" localSheetId="3">'[23]Funds and Valuation'!$E$32:$P$32</definedName>
    <definedName name="EBT" localSheetId="0">'[24]Funds and Valuation'!$E$32:$P$32</definedName>
    <definedName name="EBT" localSheetId="5">'[24]Funds and Valuation'!$E$32:$P$32</definedName>
    <definedName name="EBT">'[25]Funds and Valuation'!$E$32:$P$32</definedName>
    <definedName name="EconInput">[43]Inputs!$M$129</definedName>
    <definedName name="EconInput1">[43]Inputs!$Q$133</definedName>
    <definedName name="email" localSheetId="3">#REF!</definedName>
    <definedName name="email" localSheetId="0">#REF!</definedName>
    <definedName name="email" localSheetId="5">#REF!</definedName>
    <definedName name="email">#REF!</definedName>
    <definedName name="emp_cost" localSheetId="0">[39]MMR!$A$1366:$IV$1366</definedName>
    <definedName name="emp_cost" localSheetId="5">[39]MMR!$A$1366:$IV$1366</definedName>
    <definedName name="emp_cost">[40]MMR!$A$1366:$IV$1366</definedName>
    <definedName name="employee_cost" localSheetId="0">'[80]2001'!$A$652:$IV$652,'[80]2001'!$A$687:$IV$687,'[80]2001'!$A$721:$IV$721,'[80]2001'!$A$757:$IV$757,'[80]2001'!$A$792:$IV$792,'[80]2001'!$A$826:$IV$826,'[80]2001'!$A$855:$IV$855,'[80]2001'!$A$883:$IV$883,'[80]2001'!$A$911:$IV$911,'[80]2001'!$A$948:$IV$948,'[80]2001'!$A$984:$IV$984,'[80]2001'!$A$1012:$IV$1012,'[80]2001'!$A$1040:$IV$1040,'[80]2001'!$A$1070:$IV$1070</definedName>
    <definedName name="employee_cost" localSheetId="5">'[80]2001'!$A$652:$IV$652,'[80]2001'!$A$687:$IV$687,'[80]2001'!$A$721:$IV$721,'[80]2001'!$A$757:$IV$757,'[80]2001'!$A$792:$IV$792,'[80]2001'!$A$826:$IV$826,'[80]2001'!$A$855:$IV$855,'[80]2001'!$A$883:$IV$883,'[80]2001'!$A$911:$IV$911,'[80]2001'!$A$948:$IV$948,'[80]2001'!$A$984:$IV$984,'[80]2001'!$A$1012:$IV$1012,'[80]2001'!$A$1040:$IV$1040,'[80]2001'!$A$1070:$IV$1070</definedName>
    <definedName name="employee_cost">'[81]2001'!$A$652:$IV$652,'[81]2001'!$A$687:$IV$687,'[81]2001'!$A$721:$IV$721,'[81]2001'!$A$757:$IV$757,'[81]2001'!$A$792:$IV$792,'[81]2001'!$A$826:$IV$826,'[81]2001'!$A$855:$IV$855,'[81]2001'!$A$883:$IV$883,'[81]2001'!$A$911:$IV$911,'[81]2001'!$A$948:$IV$948,'[81]2001'!$A$984:$IV$984,'[81]2001'!$A$1012:$IV$1012,'[81]2001'!$A$1040:$IV$1040,'[81]2001'!$A$1070:$IV$1070</definedName>
    <definedName name="End_Bal">#REF!</definedName>
    <definedName name="enterprise">'[42]Reference Data'!$C$116:$C$125</definedName>
    <definedName name="ENTRYDATE">#N/A</definedName>
    <definedName name="eoy_e1_ic_links" localSheetId="3">'[23]UMTS Capex'!$D$408:$O$408</definedName>
    <definedName name="eoy_e1_ic_links" localSheetId="0">'[24]UMTS Capex'!$D$408:$O$408</definedName>
    <definedName name="eoy_e1_ic_links" localSheetId="5">'[24]UMTS Capex'!$D$408:$O$408</definedName>
    <definedName name="eoy_e1_ic_links">'[25]UMTS Capex'!$D$408:$O$408</definedName>
    <definedName name="Eoy_subs_seg1" localSheetId="3">[23]Revenues!$D$11:$O$11</definedName>
    <definedName name="Eoy_subs_seg1" localSheetId="0">[24]Revenues!$D$11:$O$11</definedName>
    <definedName name="Eoy_subs_seg1" localSheetId="5">[24]Revenues!$D$11:$O$11</definedName>
    <definedName name="Eoy_subs_seg1">[25]Revenues!$D$11:$O$11</definedName>
    <definedName name="Eoy_subs_seg10" localSheetId="3">[23]Revenues!$D$22:$O$22</definedName>
    <definedName name="Eoy_subs_seg10" localSheetId="0">[24]Revenues!$D$22:$O$22</definedName>
    <definedName name="Eoy_subs_seg10" localSheetId="5">[24]Revenues!$D$22:$O$22</definedName>
    <definedName name="Eoy_subs_seg10">[25]Revenues!$D$22:$O$22</definedName>
    <definedName name="Eoy_subs_seg2" localSheetId="3">[23]Revenues!$D$12:$O$12</definedName>
    <definedName name="Eoy_subs_seg2" localSheetId="0">[24]Revenues!$D$12:$O$12</definedName>
    <definedName name="Eoy_subs_seg2" localSheetId="5">[24]Revenues!$D$12:$O$12</definedName>
    <definedName name="Eoy_subs_seg2">[25]Revenues!$D$12:$O$12</definedName>
    <definedName name="Eoy_subs_seg3" localSheetId="3">[23]Revenues!$D$13:$O$13</definedName>
    <definedName name="Eoy_subs_seg3" localSheetId="0">[24]Revenues!$D$13:$O$13</definedName>
    <definedName name="Eoy_subs_seg3" localSheetId="5">[24]Revenues!$D$13:$O$13</definedName>
    <definedName name="Eoy_subs_seg3">[25]Revenues!$D$13:$O$13</definedName>
    <definedName name="Eoy_subs_seg4" localSheetId="3">[23]Revenues!$D$14:$O$14</definedName>
    <definedName name="Eoy_subs_seg4" localSheetId="0">[24]Revenues!$D$14:$O$14</definedName>
    <definedName name="Eoy_subs_seg4" localSheetId="5">[24]Revenues!$D$14:$O$14</definedName>
    <definedName name="Eoy_subs_seg4">[25]Revenues!$D$14:$O$14</definedName>
    <definedName name="Eoy_subs_seg5" localSheetId="3">[23]Revenues!$D$17:$O$17</definedName>
    <definedName name="Eoy_subs_seg5" localSheetId="0">[24]Revenues!$D$17:$O$17</definedName>
    <definedName name="Eoy_subs_seg5" localSheetId="5">[24]Revenues!$D$17:$O$17</definedName>
    <definedName name="Eoy_subs_seg5">[25]Revenues!$D$17:$O$17</definedName>
    <definedName name="Eoy_subs_seg6" localSheetId="3">[23]Revenues!$D$18:$O$18</definedName>
    <definedName name="Eoy_subs_seg6" localSheetId="0">[24]Revenues!$D$18:$O$18</definedName>
    <definedName name="Eoy_subs_seg6" localSheetId="5">[24]Revenues!$D$18:$O$18</definedName>
    <definedName name="Eoy_subs_seg6">[25]Revenues!$D$18:$O$18</definedName>
    <definedName name="Eoy_subs_seg7" localSheetId="3">[23]Revenues!$D$19:$O$19</definedName>
    <definedName name="Eoy_subs_seg7" localSheetId="0">[24]Revenues!$D$19:$O$19</definedName>
    <definedName name="Eoy_subs_seg7" localSheetId="5">[24]Revenues!$D$19:$O$19</definedName>
    <definedName name="Eoy_subs_seg7">[25]Revenues!$D$19:$O$19</definedName>
    <definedName name="Eoy_subs_seg8" localSheetId="3">[23]Revenues!$D$20:$O$20</definedName>
    <definedName name="Eoy_subs_seg8" localSheetId="0">[24]Revenues!$D$20:$O$20</definedName>
    <definedName name="Eoy_subs_seg8" localSheetId="5">[24]Revenues!$D$20:$O$20</definedName>
    <definedName name="Eoy_subs_seg8">[25]Revenues!$D$20:$O$20</definedName>
    <definedName name="Eoy_subs_seg9" localSheetId="3">[23]Revenues!$D$21:$O$21</definedName>
    <definedName name="Eoy_subs_seg9" localSheetId="0">[24]Revenues!$D$21:$O$21</definedName>
    <definedName name="Eoy_subs_seg9" localSheetId="5">[24]Revenues!$D$21:$O$21</definedName>
    <definedName name="Eoy_subs_seg9">[25]Revenues!$D$21:$O$21</definedName>
    <definedName name="EoYSubs">[43]Shares!$A$283:$R$316</definedName>
    <definedName name="EoYSubs0">[43]Shares!$A$283</definedName>
    <definedName name="EoYSubs1">[43]Shares!$C$286</definedName>
    <definedName name="equipment_space_cost" localSheetId="3">[23]OpEx!$D$115:$O$115</definedName>
    <definedName name="equipment_space_cost" localSheetId="0">[24]OpEx!$D$115:$O$115</definedName>
    <definedName name="equipment_space_cost" localSheetId="5">[24]OpEx!$D$115:$O$115</definedName>
    <definedName name="equipment_space_cost">[25]OpEx!$D$115:$O$115</definedName>
    <definedName name="error">#REF!</definedName>
    <definedName name="ErrorB">[43]Diffusion!$B$98</definedName>
    <definedName name="ErrorR">[43]Diffusion!$B$119</definedName>
    <definedName name="ErrorRowsPrevious">#REF!</definedName>
    <definedName name="Errors_CY">#REF!</definedName>
    <definedName name="Errors_PY">#REF!</definedName>
    <definedName name="ErrorsRowsCurrent">#REF!</definedName>
    <definedName name="ErrorT">[43]Diffusion!$B$77</definedName>
    <definedName name="ExcBGT" localSheetId="3">#REF!</definedName>
    <definedName name="ExcBGT">#REF!</definedName>
    <definedName name="ExcDT">#REF!</definedName>
    <definedName name="Excel_BuiltIn_Print_Area">#REF!</definedName>
    <definedName name="exchange" localSheetId="0">[39]MMR!$A$1125:$IV$1125</definedName>
    <definedName name="exchange" localSheetId="5">[39]MMR!$A$1125:$IV$1125</definedName>
    <definedName name="exchange">[40]MMR!$A$1125:$IV$1125</definedName>
    <definedName name="exchange_built_flag" localSheetId="3">'[23]Current Inputs'!$C$62</definedName>
    <definedName name="exchange_built_flag" localSheetId="0">'[24]Current Inputs'!$C$62</definedName>
    <definedName name="exchange_built_flag" localSheetId="5">'[24]Current Inputs'!$C$62</definedName>
    <definedName name="exchange_built_flag">'[25]Current Inputs'!$C$62</definedName>
    <definedName name="ExchRate">[43]Inputs!$Q$134</definedName>
    <definedName name="exit_d_rate" localSheetId="3">'[23]Funds and Valuation'!$C$102</definedName>
    <definedName name="exit_d_rate" localSheetId="0">'[24]Funds and Valuation'!$C$102</definedName>
    <definedName name="exit_d_rate" localSheetId="5">'[24]Funds and Valuation'!$C$102</definedName>
    <definedName name="exit_d_rate">'[25]Funds and Valuation'!$C$102</definedName>
    <definedName name="Exit_Year" localSheetId="3">'[23]Funds and Valuation'!$C$96</definedName>
    <definedName name="Exit_Year" localSheetId="0">'[24]Funds and Valuation'!$C$96</definedName>
    <definedName name="Exit_Year" localSheetId="5">'[24]Funds and Valuation'!$C$96</definedName>
    <definedName name="Exit_Year">'[25]Funds and Valuation'!$C$96</definedName>
    <definedName name="Expenditure_type">[53]Inputs!$Y$29:$Y$33</definedName>
    <definedName name="EXPS">#REF!</definedName>
    <definedName name="F">#REF!</definedName>
    <definedName name="F_DATE">#N/A</definedName>
    <definedName name="F1f3">#REF!</definedName>
    <definedName name="FAX">[82]Damaged!$A$1:$U$46</definedName>
    <definedName name="fcf_unlev10">#REF!</definedName>
    <definedName name="fcf_unlev5">#REF!</definedName>
    <definedName name="FCSummary">[43]Diffusion!$A$282</definedName>
    <definedName name="FCSummary1">[43]Diffusion!$C$286</definedName>
    <definedName name="fdsd">#REF!</definedName>
    <definedName name="feb">'[22]DATA 2003'!#REF!</definedName>
    <definedName name="FEES" localSheetId="3">[11]Opex!#REF!</definedName>
    <definedName name="FEES">[32]Opex!#REF!</definedName>
    <definedName name="FF" localSheetId="3">#REF!</definedName>
    <definedName name="FF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3">[23]OpEx!$D$38:$O$38</definedName>
    <definedName name="finance_staff" localSheetId="0">[24]OpEx!$D$38:$O$38</definedName>
    <definedName name="finance_staff" localSheetId="5">[24]OpEx!$D$38:$O$38</definedName>
    <definedName name="finance_staff">[25]OpEx!$D$38:$O$38</definedName>
    <definedName name="financing_required" localSheetId="3">'[23]Funds and Valuation'!$E$55:$P$55</definedName>
    <definedName name="financing_required" localSheetId="0">'[24]Funds and Valuation'!$E$55:$P$55</definedName>
    <definedName name="financing_required" localSheetId="5">'[24]Funds and Valuation'!$E$55:$P$55</definedName>
    <definedName name="financing_required">'[25]Funds and Valuation'!$E$55:$P$55</definedName>
    <definedName name="FINMOD5" localSheetId="3">[11]Financing!#REF!</definedName>
    <definedName name="FINMOD5">[32]Financing!#REF!</definedName>
    <definedName name="FINMOD6" localSheetId="3">[11]Financing!#REF!</definedName>
    <definedName name="FINMOD6">[32]Financing!#REF!</definedName>
    <definedName name="FINMOD7" localSheetId="3">[11]Financing!#REF!</definedName>
    <definedName name="FINMOD7">[32]Financing!#REF!</definedName>
    <definedName name="FINMOD8" localSheetId="3">[11]Financing!#REF!</definedName>
    <definedName name="FINMOD8">[32]Financing!#REF!</definedName>
    <definedName name="FINMOD9" localSheetId="3">[11]Financing!#REF!</definedName>
    <definedName name="FINMOD9">[32]Financing!#REF!</definedName>
    <definedName name="FINN">#REF!</definedName>
    <definedName name="FIRSTDATAROW1">#REF!</definedName>
    <definedName name="fiscal_date">#REF!</definedName>
    <definedName name="FlowCol">#REF!</definedName>
    <definedName name="FlowOffset">[57]Lists!$B$28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>#REF!</definedName>
    <definedName name="FNDUSERID1">#REF!</definedName>
    <definedName name="forex" localSheetId="0">'[39]summary (USD)'!$B$2</definedName>
    <definedName name="forex" localSheetId="5">'[39]summary (USD)'!$B$2</definedName>
    <definedName name="forex">'[40]summary (USD)'!$B$2</definedName>
    <definedName name="france_landmass" localSheetId="3">'[23]Geographic Data'!$C$7</definedName>
    <definedName name="france_landmass" localSheetId="0">'[24]Geographic Data'!$C$7</definedName>
    <definedName name="france_landmass" localSheetId="5">'[24]Geographic Data'!$C$7</definedName>
    <definedName name="france_landmass">'[25]Geographic Data'!$C$7</definedName>
    <definedName name="france_population" localSheetId="3">'[23]Geographic Data'!$C$8</definedName>
    <definedName name="france_population" localSheetId="0">'[24]Geographic Data'!$C$8</definedName>
    <definedName name="france_population" localSheetId="5">'[24]Geographic Data'!$C$8</definedName>
    <definedName name="france_population">'[25]Geographic Data'!$C$8</definedName>
    <definedName name="FREIGHT">#REF!</definedName>
    <definedName name="FTC">#N/A</definedName>
    <definedName name="Full_Print">#REF!</definedName>
    <definedName name="FUNCTIONALCURRENCY1">#REF!</definedName>
    <definedName name="g">#REF!</definedName>
    <definedName name="Gain_loss_on_disposal">#REF!</definedName>
    <definedName name="GD">#REF!</definedName>
    <definedName name="general_managers" localSheetId="3">[23]OpEx!$D$43:$O$43</definedName>
    <definedName name="general_managers" localSheetId="0">[24]OpEx!$D$43:$O$43</definedName>
    <definedName name="general_managers" localSheetId="5">[24]OpEx!$D$43:$O$43</definedName>
    <definedName name="general_managers">[25]OpEx!$D$43:$O$43</definedName>
    <definedName name="gf">'[83]1-OBJ98 '!$A$1:$IV$3</definedName>
    <definedName name="ggsn_cap" localSheetId="3">'[23]UMTS Capex'!$D$17</definedName>
    <definedName name="ggsn_cap" localSheetId="0">'[24]UMTS Capex'!$D$17</definedName>
    <definedName name="ggsn_cap" localSheetId="5">'[24]UMTS Capex'!$D$17</definedName>
    <definedName name="ggsn_cap">'[25]UMTS Capex'!$D$17</definedName>
    <definedName name="GRADE">#N/A</definedName>
    <definedName name="Graph1">[43]Graphs!$A$106:$J$128</definedName>
    <definedName name="Graph1_0">[43]Graphs!$A$106</definedName>
    <definedName name="Graph1_1">[43]Graphs!$B$108</definedName>
    <definedName name="Graph10">[43]Graphs!$A$313:$J$335</definedName>
    <definedName name="Graph10_0">[43]Graphs!$A$313</definedName>
    <definedName name="Graph10_1">[43]Graphs!$B$314</definedName>
    <definedName name="Graph11">[43]Graphs!$A$336:$J$358</definedName>
    <definedName name="Graph11_0">[43]Graphs!$A$336</definedName>
    <definedName name="Graph11_1">[43]Graphs!$B$337</definedName>
    <definedName name="Graph12">[43]Graphs!$A$359:$J$381</definedName>
    <definedName name="Graph12_0">[43]Graphs!$A$359</definedName>
    <definedName name="Graph12_1">[43]Graphs!$B$360</definedName>
    <definedName name="Graph13">[43]Graphs!$A$382:$J$404</definedName>
    <definedName name="Graph13_0">[43]Graphs!$A$382</definedName>
    <definedName name="Graph13_1">[43]Graphs!$B$383</definedName>
    <definedName name="Graph14">[43]Graphs!$A$405:$J$427</definedName>
    <definedName name="Graph14_0">[43]Graphs!$A$405</definedName>
    <definedName name="Graph14_1">[43]Graphs!$B$406</definedName>
    <definedName name="Graph15">[43]Graphs!$A$428:$J$450</definedName>
    <definedName name="Graph15_0">[43]Graphs!$A$428</definedName>
    <definedName name="Graph15_1">[43]Graphs!$B$429</definedName>
    <definedName name="Graph2">[43]Graphs!$A$129:$J$151</definedName>
    <definedName name="Graph2_0">[43]Graphs!$A$129</definedName>
    <definedName name="Graph2_1">[43]Graphs!$B$131</definedName>
    <definedName name="Graph3">[43]Graphs!$A$152:$J$174</definedName>
    <definedName name="Graph3_0">[43]Graphs!$A$152</definedName>
    <definedName name="Graph3_1">[43]Graphs!$B$153</definedName>
    <definedName name="Graph4">[43]Graphs!$A$175:$J$197</definedName>
    <definedName name="Graph4_0">[43]Graphs!$A$175</definedName>
    <definedName name="Graph4_1">[43]Graphs!$B$176</definedName>
    <definedName name="Graph5">[43]Graphs!$A$198:$J$220</definedName>
    <definedName name="Graph5_0">[43]Graphs!$A$198</definedName>
    <definedName name="Graph5_1">[43]Graphs!$B$199</definedName>
    <definedName name="Graph6">[43]Graphs!$A$221:$J$243</definedName>
    <definedName name="Graph6_0">[43]Graphs!$A$221</definedName>
    <definedName name="Graph6_1">[43]Graphs!$B$222</definedName>
    <definedName name="Graph7">[43]Graphs!$A$244:$J$266</definedName>
    <definedName name="Graph7_0">[43]Graphs!$A$244</definedName>
    <definedName name="Graph7_1">[43]Graphs!$B$245</definedName>
    <definedName name="Graph8">[43]Graphs!$A$267:$J$289</definedName>
    <definedName name="Graph8_0">[43]Graphs!$A$267</definedName>
    <definedName name="Graph8_1">[43]Graphs!$B$268</definedName>
    <definedName name="Graph9">[43]Graphs!$A$290:$J$312</definedName>
    <definedName name="Graph9_0">[43]Graphs!$A$290</definedName>
    <definedName name="Graph9_1">[43]Graphs!$B$291</definedName>
    <definedName name="GRD" localSheetId="3">'[84]Sheet1 (2)'!$A$1:$B$23</definedName>
    <definedName name="GRD" localSheetId="0">'[85]Sheet1 (2)'!$A$1:$B$23</definedName>
    <definedName name="GRD" localSheetId="5">'[85]Sheet1 (2)'!$A$1:$B$23</definedName>
    <definedName name="GRD">'[86]Sheet1 (2)'!$A$1:$B$23</definedName>
    <definedName name="gross_connections" localSheetId="3">[23]Revenues!$D$63:$O$63</definedName>
    <definedName name="gross_connections" localSheetId="0">[24]Revenues!$D$63:$O$63</definedName>
    <definedName name="gross_connections" localSheetId="5">[24]Revenues!$D$63:$O$63</definedName>
    <definedName name="gross_connections">[25]Revenues!$D$63:$O$63</definedName>
    <definedName name="gross_connections_bus" localSheetId="3">[23]Revenues!$D$61:$O$61</definedName>
    <definedName name="gross_connections_bus" localSheetId="0">[24]Revenues!$D$61:$O$61</definedName>
    <definedName name="gross_connections_bus" localSheetId="5">[24]Revenues!$D$61:$O$61</definedName>
    <definedName name="gross_connections_bus">[25]Revenues!$D$61:$O$61</definedName>
    <definedName name="gross_connections_res" localSheetId="3">[23]Revenues!$D$62:$O$62</definedName>
    <definedName name="gross_connections_res" localSheetId="0">[24]Revenues!$D$62:$O$62</definedName>
    <definedName name="gross_connections_res" localSheetId="5">[24]Revenues!$D$62:$O$62</definedName>
    <definedName name="gross_connections_res">[25]Revenues!$D$62:$O$62</definedName>
    <definedName name="gross_margin" localSheetId="0">[39]MMR!$A$633:$IV$633</definedName>
    <definedName name="gross_margin" localSheetId="5">[39]MMR!$A$633:$IV$633</definedName>
    <definedName name="gross_margin">[40]MMR!$A$633:$IV$633</definedName>
    <definedName name="GROUP">#N/A</definedName>
    <definedName name="GWYUID1">#REF!</definedName>
    <definedName name="h">#REF!</definedName>
    <definedName name="headcount" localSheetId="0">[39]MMR!$A$1305:$IV$1305</definedName>
    <definedName name="headcount" localSheetId="5">[39]MMR!$A$1305:$IV$1305</definedName>
    <definedName name="headcount">[40]MMR!$A$1305:$IV$1305</definedName>
    <definedName name="Header_Row">ROW(#REF!)</definedName>
    <definedName name="HholdSize">[43]Inputs!$P$155</definedName>
    <definedName name="HIGH">#REF!</definedName>
    <definedName name="high_call_rev" localSheetId="3">[23]Revenues!$D$132:$O$132</definedName>
    <definedName name="high_call_rev" localSheetId="0">[24]Revenues!$D$132:$O$132</definedName>
    <definedName name="high_call_rev" localSheetId="5">[24]Revenues!$D$132:$O$132</definedName>
    <definedName name="high_call_rev">[25]Revenues!$D$132:$O$132</definedName>
    <definedName name="high_int_rev_month" localSheetId="3">[23]Revenues!$D$235:$O$235</definedName>
    <definedName name="high_int_rev_month" localSheetId="0">[24]Revenues!$D$235:$O$235</definedName>
    <definedName name="high_int_rev_month" localSheetId="5">[24]Revenues!$D$235:$O$235</definedName>
    <definedName name="high_int_rev_month">[25]Revenues!$D$235:$O$235</definedName>
    <definedName name="high_usage_outgoing" localSheetId="3">[23]Revenues!$D$89:$O$89</definedName>
    <definedName name="high_usage_outgoing" localSheetId="0">[24]Revenues!$D$89:$O$89</definedName>
    <definedName name="high_usage_outgoing" localSheetId="5">[24]Revenues!$D$89:$O$89</definedName>
    <definedName name="high_usage_outgoing">[25]Revenues!$D$89:$O$89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[49]Scenarios!$C$162</definedName>
    <definedName name="HirePurchase">#REF!</definedName>
    <definedName name="HistInput">[43]Inputs2!$A$1</definedName>
    <definedName name="HistInput1">[43]Inputs2!$D$4</definedName>
    <definedName name="hj">#REF!</definedName>
    <definedName name="hlr_300_cap" localSheetId="3">'[23]UMTS Capex'!$D$15</definedName>
    <definedName name="hlr_300_cap" localSheetId="0">'[24]UMTS Capex'!$D$15</definedName>
    <definedName name="hlr_300_cap" localSheetId="5">'[24]UMTS Capex'!$D$15</definedName>
    <definedName name="hlr_300_cap">'[25]UMTS Capex'!$D$15</definedName>
    <definedName name="HLR_BOSS_品牌选择1">[87]_配置步骤!$G$130</definedName>
    <definedName name="HOME">#REF!</definedName>
    <definedName name="hs_inventory" localSheetId="3">[23]Revenues!$D$278:$O$278</definedName>
    <definedName name="hs_inventory" localSheetId="0">[24]Revenues!$D$278:$O$278</definedName>
    <definedName name="hs_inventory" localSheetId="5">[24]Revenues!$D$278:$O$278</definedName>
    <definedName name="hs_inventory">[25]Revenues!$D$278:$O$278</definedName>
    <definedName name="i">#REF!</definedName>
    <definedName name="I_acquisition_cost_Trend" localSheetId="3">'[23]Current Inputs'!$E$147:$P$147</definedName>
    <definedName name="I_acquisition_cost_Trend" localSheetId="0">'[24]Current Inputs'!$E$147:$P$147</definedName>
    <definedName name="I_acquisition_cost_Trend" localSheetId="5">'[24]Current Inputs'!$E$147:$P$147</definedName>
    <definedName name="I_acquisition_cost_Trend">'[25]Current Inputs'!$E$147:$P$147</definedName>
    <definedName name="i_annual_churn_bus" localSheetId="3">'[23]Current Inputs'!$E$15:$P$15</definedName>
    <definedName name="i_annual_churn_bus" localSheetId="0">'[24]Current Inputs'!$E$15:$P$15</definedName>
    <definedName name="i_annual_churn_bus" localSheetId="5">'[24]Current Inputs'!$E$15:$P$15</definedName>
    <definedName name="i_annual_churn_bus">'[25]Current Inputs'!$E$15:$P$15</definedName>
    <definedName name="i_annual_churn_res" localSheetId="3">'[23]Current Inputs'!$E$16:$P$16</definedName>
    <definedName name="i_annual_churn_res" localSheetId="0">'[24]Current Inputs'!$E$16:$P$16</definedName>
    <definedName name="i_annual_churn_res" localSheetId="5">'[24]Current Inputs'!$E$16:$P$16</definedName>
    <definedName name="i_annual_churn_res">'[25]Current Inputs'!$E$16:$P$16</definedName>
    <definedName name="I_bill_cost" localSheetId="3">'[23]Current Inputs'!$E$116:$P$116</definedName>
    <definedName name="I_bill_cost" localSheetId="0">'[24]Current Inputs'!$E$116:$P$116</definedName>
    <definedName name="I_bill_cost" localSheetId="5">'[24]Current Inputs'!$E$116:$P$116</definedName>
    <definedName name="I_bill_cost">'[25]Current Inputs'!$E$116:$P$116</definedName>
    <definedName name="i_billing_staff" localSheetId="3">'[23]Current Inputs'!$E$72:$P$73</definedName>
    <definedName name="i_billing_staff" localSheetId="0">'[24]Current Inputs'!$E$72:$P$73</definedName>
    <definedName name="i_billing_staff" localSheetId="5">'[24]Current Inputs'!$E$72:$P$73</definedName>
    <definedName name="i_billing_staff">'[25]Current Inputs'!$E$72:$P$73</definedName>
    <definedName name="i_cap_cost_trends" localSheetId="3">'[23]Current Inputs'!$E$29:$P$31</definedName>
    <definedName name="i_cap_cost_trends" localSheetId="0">'[24]Current Inputs'!$E$29:$P$31</definedName>
    <definedName name="i_cap_cost_trends" localSheetId="5">'[24]Current Inputs'!$E$29:$P$31</definedName>
    <definedName name="i_cap_cost_trends">'[25]Current Inputs'!$E$29:$P$31</definedName>
    <definedName name="I_channel_Split" localSheetId="3">'[23]Current Inputs'!$E$139:$P$141</definedName>
    <definedName name="I_channel_Split" localSheetId="0">'[24]Current Inputs'!$E$139:$P$141</definedName>
    <definedName name="I_channel_Split" localSheetId="5">'[24]Current Inputs'!$E$139:$P$141</definedName>
    <definedName name="I_channel_Split">'[25]Current Inputs'!$E$139:$P$141</definedName>
    <definedName name="I_corporate_marketing" localSheetId="3">'[23]Current Inputs'!$E$155:$P$156</definedName>
    <definedName name="I_corporate_marketing" localSheetId="0">'[24]Current Inputs'!$E$155:$P$156</definedName>
    <definedName name="I_corporate_marketing" localSheetId="5">'[24]Current Inputs'!$E$155:$P$156</definedName>
    <definedName name="I_corporate_marketing">'[25]Current Inputs'!$E$155:$P$156</definedName>
    <definedName name="i_cost_of_acquisition" localSheetId="3">'[23]Current Inputs'!$E$144:$E$146</definedName>
    <definedName name="i_cost_of_acquisition" localSheetId="0">'[24]Current Inputs'!$E$144:$E$146</definedName>
    <definedName name="i_cost_of_acquisition" localSheetId="5">'[24]Current Inputs'!$E$144:$E$146</definedName>
    <definedName name="i_cost_of_acquisition">'[25]Current Inputs'!$E$144:$E$146</definedName>
    <definedName name="i_current_scenario" localSheetId="3">'[23]Current Inputs'!$E$5</definedName>
    <definedName name="i_current_scenario" localSheetId="0">'[24]Current Inputs'!$E$5</definedName>
    <definedName name="i_current_scenario" localSheetId="5">'[24]Current Inputs'!$E$5</definedName>
    <definedName name="i_current_scenario">'[25]Current Inputs'!$E$5</definedName>
    <definedName name="I_customer_service_staff" localSheetId="3">'[23]Current Inputs'!$E$68:$P$69</definedName>
    <definedName name="I_customer_service_staff" localSheetId="0">'[24]Current Inputs'!$E$68:$P$69</definedName>
    <definedName name="I_customer_service_staff" localSheetId="5">'[24]Current Inputs'!$E$68:$P$69</definedName>
    <definedName name="I_customer_service_staff">'[25]Current Inputs'!$E$68:$P$69</definedName>
    <definedName name="I_data_busy_days" localSheetId="3">'[23]Current Inputs'!$E$42:$P$42</definedName>
    <definedName name="I_data_busy_days" localSheetId="0">'[24]Current Inputs'!$E$42:$P$42</definedName>
    <definedName name="I_data_busy_days" localSheetId="5">'[24]Current Inputs'!$E$42:$P$42</definedName>
    <definedName name="I_data_busy_days">'[25]Current Inputs'!$E$42:$P$42</definedName>
    <definedName name="I_data_busy_hour_proportion" localSheetId="3">'[23]Current Inputs'!$E$43:$P$43</definedName>
    <definedName name="I_data_busy_hour_proportion" localSheetId="0">'[24]Current Inputs'!$E$43:$P$43</definedName>
    <definedName name="I_data_busy_hour_proportion" localSheetId="5">'[24]Current Inputs'!$E$43:$P$43</definedName>
    <definedName name="I_data_busy_hour_proportion">'[25]Current Inputs'!$E$43:$P$43</definedName>
    <definedName name="i_dense_radius" localSheetId="3">'[23]Current Inputs'!$E$50:$P$50</definedName>
    <definedName name="i_dense_radius" localSheetId="0">'[24]Current Inputs'!$E$50:$P$50</definedName>
    <definedName name="i_dense_radius" localSheetId="5">'[24]Current Inputs'!$E$50:$P$50</definedName>
    <definedName name="i_dense_radius">'[25]Current Inputs'!$E$50:$P$50</definedName>
    <definedName name="I_e1_cost_Trend" localSheetId="3">'[23]Current Inputs'!$E$136:$P$136</definedName>
    <definedName name="I_e1_cost_Trend" localSheetId="0">'[24]Current Inputs'!$E$136:$P$136</definedName>
    <definedName name="I_e1_cost_Trend" localSheetId="5">'[24]Current Inputs'!$E$136:$P$136</definedName>
    <definedName name="I_e1_cost_Trend">'[25]Current Inputs'!$E$136:$P$136</definedName>
    <definedName name="I_handfset_cost_Trend" localSheetId="3">'[23]Current Inputs'!$E$152:$P$152</definedName>
    <definedName name="I_handfset_cost_Trend" localSheetId="0">'[24]Current Inputs'!$E$152:$P$152</definedName>
    <definedName name="I_handfset_cost_Trend" localSheetId="5">'[24]Current Inputs'!$E$152:$P$152</definedName>
    <definedName name="I_handfset_cost_Trend">'[25]Current Inputs'!$E$152:$P$152</definedName>
    <definedName name="I_handset_cost" localSheetId="3">'[23]Current Inputs'!$E$151</definedName>
    <definedName name="I_handset_cost" localSheetId="0">'[24]Current Inputs'!$E$151</definedName>
    <definedName name="I_handset_cost" localSheetId="5">'[24]Current Inputs'!$E$151</definedName>
    <definedName name="I_handset_cost">'[25]Current Inputs'!$E$151</definedName>
    <definedName name="I_handset_cost_Trend" localSheetId="3">'[23]Current Inputs'!$E$152:$P$152</definedName>
    <definedName name="I_handset_cost_Trend" localSheetId="0">'[24]Current Inputs'!$E$152:$P$152</definedName>
    <definedName name="I_handset_cost_Trend" localSheetId="5">'[24]Current Inputs'!$E$152:$P$152</definedName>
    <definedName name="I_handset_cost_Trend">'[25]Current Inputs'!$E$152:$P$152</definedName>
    <definedName name="I_handset_subsidy" localSheetId="3">'[23]Current Inputs'!$E$150:$P$150</definedName>
    <definedName name="I_handset_subsidy" localSheetId="0">'[24]Current Inputs'!$E$150:$P$150</definedName>
    <definedName name="I_handset_subsidy" localSheetId="5">'[24]Current Inputs'!$E$150:$P$150</definedName>
    <definedName name="I_handset_subsidy">'[25]Current Inputs'!$E$150:$P$150</definedName>
    <definedName name="I_ic_per_min" localSheetId="3">'[23]Current Inputs'!$E$131</definedName>
    <definedName name="I_ic_per_min" localSheetId="0">'[24]Current Inputs'!$E$131</definedName>
    <definedName name="I_ic_per_min" localSheetId="5">'[24]Current Inputs'!$E$131</definedName>
    <definedName name="I_ic_per_min">'[25]Current Inputs'!$E$131</definedName>
    <definedName name="I_ic_trend" localSheetId="3">'[23]Current Inputs'!$E$132:$P$132</definedName>
    <definedName name="I_ic_trend" localSheetId="0">'[24]Current Inputs'!$E$132:$P$132</definedName>
    <definedName name="I_ic_trend" localSheetId="5">'[24]Current Inputs'!$E$132:$P$132</definedName>
    <definedName name="I_ic_trend">'[25]Current Inputs'!$E$132:$P$132</definedName>
    <definedName name="I_incoming_ic_per_minute" localSheetId="3">'[23]Current Inputs'!$E$21</definedName>
    <definedName name="I_incoming_ic_per_minute" localSheetId="0">'[24]Current Inputs'!$E$21</definedName>
    <definedName name="I_incoming_ic_per_minute" localSheetId="5">'[24]Current Inputs'!$E$21</definedName>
    <definedName name="I_incoming_ic_per_minute">'[25]Current Inputs'!$E$21</definedName>
    <definedName name="I_incoming_ic_trend" localSheetId="3">'[23]Current Inputs'!$E$22:$P$22</definedName>
    <definedName name="I_incoming_ic_trend" localSheetId="0">'[24]Current Inputs'!$E$22:$P$22</definedName>
    <definedName name="I_incoming_ic_trend" localSheetId="5">'[24]Current Inputs'!$E$22:$P$22</definedName>
    <definedName name="I_incoming_ic_trend">'[25]Current Inputs'!$E$22:$P$22</definedName>
    <definedName name="I_initial_e1_cost" localSheetId="3">'[23]Current Inputs'!$E$135</definedName>
    <definedName name="I_initial_e1_cost" localSheetId="0">'[24]Current Inputs'!$E$135</definedName>
    <definedName name="I_initial_e1_cost" localSheetId="5">'[24]Current Inputs'!$E$135</definedName>
    <definedName name="I_initial_e1_cost">'[25]Current Inputs'!$E$135</definedName>
    <definedName name="I_license_fee" localSheetId="3">'[23]Current Inputs'!$E$159:$P$159</definedName>
    <definedName name="I_license_fee" localSheetId="0">'[24]Current Inputs'!$E$159:$P$159</definedName>
    <definedName name="I_license_fee" localSheetId="5">'[24]Current Inputs'!$E$159:$P$159</definedName>
    <definedName name="I_license_fee">'[25]Current Inputs'!$E$159:$P$159</definedName>
    <definedName name="I_macro_carriers" localSheetId="3">'[23]Current Inputs'!$E$46:$P$46</definedName>
    <definedName name="I_macro_carriers" localSheetId="0">'[24]Current Inputs'!$E$46:$P$46</definedName>
    <definedName name="I_macro_carriers" localSheetId="5">'[24]Current Inputs'!$E$46:$P$46</definedName>
    <definedName name="I_macro_carriers">'[25]Current Inputs'!$E$46:$P$46</definedName>
    <definedName name="I_management" localSheetId="3">'[23]Current Inputs'!$E$93:$P$95</definedName>
    <definedName name="I_management" localSheetId="0">'[24]Current Inputs'!$E$93:$P$95</definedName>
    <definedName name="I_management" localSheetId="5">'[24]Current Inputs'!$E$93:$P$95</definedName>
    <definedName name="I_management">'[25]Current Inputs'!$E$93:$P$95</definedName>
    <definedName name="I_micro_carriers" localSheetId="3">'[23]Current Inputs'!$E$47:$P$47</definedName>
    <definedName name="I_micro_carriers" localSheetId="0">'[24]Current Inputs'!$E$47:$P$47</definedName>
    <definedName name="I_micro_carriers" localSheetId="5">'[24]Current Inputs'!$E$47:$P$47</definedName>
    <definedName name="I_micro_carriers">'[25]Current Inputs'!$E$47:$P$47</definedName>
    <definedName name="I_network_plan_staff" localSheetId="3">'[23]Current Inputs'!$E$84:$P$84</definedName>
    <definedName name="I_network_plan_staff" localSheetId="0">'[24]Current Inputs'!$E$84:$P$84</definedName>
    <definedName name="I_network_plan_staff" localSheetId="5">'[24]Current Inputs'!$E$84:$P$84</definedName>
    <definedName name="I_network_plan_staff">'[25]Current Inputs'!$E$84:$P$84</definedName>
    <definedName name="I_network_staff" localSheetId="3">'[23]Current Inputs'!$E$76:$P$78</definedName>
    <definedName name="I_network_staff" localSheetId="0">'[24]Current Inputs'!$E$76:$P$78</definedName>
    <definedName name="I_network_staff" localSheetId="5">'[24]Current Inputs'!$E$76:$P$78</definedName>
    <definedName name="I_network_staff">'[25]Current Inputs'!$E$76:$P$78</definedName>
    <definedName name="i_other_staff" localSheetId="3">'[23]Current Inputs'!$E$88:$P$90</definedName>
    <definedName name="i_other_staff" localSheetId="0">'[24]Current Inputs'!$E$88:$P$90</definedName>
    <definedName name="i_other_staff" localSheetId="5">'[24]Current Inputs'!$E$88:$P$90</definedName>
    <definedName name="i_other_staff">'[25]Current Inputs'!$E$88:$P$90</definedName>
    <definedName name="I_provisioning_staff" localSheetId="3">'[23]Current Inputs'!$E$80:$P$80</definedName>
    <definedName name="I_provisioning_staff" localSheetId="0">'[24]Current Inputs'!$E$80:$P$80</definedName>
    <definedName name="I_provisioning_staff" localSheetId="5">'[24]Current Inputs'!$E$80:$P$80</definedName>
    <definedName name="I_provisioning_staff">'[25]Current Inputs'!$E$80:$P$80</definedName>
    <definedName name="I_public_bh_proportion" localSheetId="3">'[23]Current Inputs'!$E$39:$P$39</definedName>
    <definedName name="I_public_bh_proportion" localSheetId="0">'[24]Current Inputs'!$E$39:$P$39</definedName>
    <definedName name="I_public_bh_proportion" localSheetId="5">'[24]Current Inputs'!$E$39:$P$39</definedName>
    <definedName name="I_public_bh_proportion">'[25]Current Inputs'!$E$39:$P$39</definedName>
    <definedName name="I_public_busy_days_per_month" localSheetId="3">'[23]Current Inputs'!$E$38:$P$38</definedName>
    <definedName name="I_public_busy_days_per_month" localSheetId="0">'[24]Current Inputs'!$E$38:$P$38</definedName>
    <definedName name="I_public_busy_days_per_month" localSheetId="5">'[24]Current Inputs'!$E$38:$P$38</definedName>
    <definedName name="I_public_busy_days_per_month">'[25]Current Inputs'!$E$38:$P$38</definedName>
    <definedName name="i_real_local_salaries" localSheetId="3">'[23]Current Inputs'!$E$100:$E$108</definedName>
    <definedName name="i_real_local_salaries" localSheetId="0">'[24]Current Inputs'!$E$100:$E$108</definedName>
    <definedName name="i_real_local_salaries" localSheetId="5">'[24]Current Inputs'!$E$100:$E$108</definedName>
    <definedName name="i_real_local_salaries">'[25]Current Inputs'!$E$100:$E$108</definedName>
    <definedName name="I_rural_radius" localSheetId="3">'[23]Current Inputs'!$E$53:$P$53</definedName>
    <definedName name="I_rural_radius" localSheetId="0">'[24]Current Inputs'!$E$53:$P$53</definedName>
    <definedName name="I_rural_radius" localSheetId="5">'[24]Current Inputs'!$E$53:$P$53</definedName>
    <definedName name="I_rural_radius">'[25]Current Inputs'!$E$53:$P$53</definedName>
    <definedName name="I_salary_growth" localSheetId="3">'[23]Current Inputs'!$E$98:$P$98</definedName>
    <definedName name="I_salary_growth" localSheetId="0">'[24]Current Inputs'!$E$98:$P$98</definedName>
    <definedName name="I_salary_growth" localSheetId="5">'[24]Current Inputs'!$E$98:$P$98</definedName>
    <definedName name="I_salary_growth">'[25]Current Inputs'!$E$98:$P$98</definedName>
    <definedName name="i_scenario_name" localSheetId="3">'[23]Current Inputs'!$E$5</definedName>
    <definedName name="i_scenario_name" localSheetId="0">'[24]Current Inputs'!$E$5</definedName>
    <definedName name="i_scenario_name" localSheetId="5">'[24]Current Inputs'!$E$5</definedName>
    <definedName name="i_scenario_name">'[25]Current Inputs'!$E$5</definedName>
    <definedName name="i_site_rental_costs" localSheetId="3">'[23]Current Inputs'!$E$121:$E$125</definedName>
    <definedName name="i_site_rental_costs" localSheetId="0">'[24]Current Inputs'!$E$121:$E$125</definedName>
    <definedName name="i_site_rental_costs" localSheetId="5">'[24]Current Inputs'!$E$121:$E$125</definedName>
    <definedName name="i_site_rental_costs">'[25]Current Inputs'!$E$121:$E$125</definedName>
    <definedName name="I_site_rental_increase" localSheetId="3">'[23]Current Inputs'!$E$127:$P$127</definedName>
    <definedName name="I_site_rental_increase" localSheetId="0">'[24]Current Inputs'!$E$127:$P$127</definedName>
    <definedName name="I_site_rental_increase" localSheetId="5">'[24]Current Inputs'!$E$127:$P$127</definedName>
    <definedName name="I_site_rental_increase">'[25]Current Inputs'!$E$127:$P$127</definedName>
    <definedName name="I_site_staff" localSheetId="3">'[23]Current Inputs'!$E$81:$P$82</definedName>
    <definedName name="I_site_staff" localSheetId="0">'[24]Current Inputs'!$E$81:$P$82</definedName>
    <definedName name="I_site_staff" localSheetId="5">'[24]Current Inputs'!$E$81:$P$82</definedName>
    <definedName name="I_site_staff">'[25]Current Inputs'!$E$81:$P$82</definedName>
    <definedName name="I_staff_expenses" localSheetId="3">'[23]Current Inputs'!$E$111:$P$112</definedName>
    <definedName name="I_staff_expenses" localSheetId="0">'[24]Current Inputs'!$E$111:$P$112</definedName>
    <definedName name="I_staff_expenses" localSheetId="5">'[24]Current Inputs'!$E$111:$P$112</definedName>
    <definedName name="I_staff_expenses">'[25]Current Inputs'!$E$111:$P$112</definedName>
    <definedName name="I_suburban_radius" localSheetId="3">'[23]Current Inputs'!$E$52:$P$52</definedName>
    <definedName name="I_suburban_radius" localSheetId="0">'[24]Current Inputs'!$E$52:$P$52</definedName>
    <definedName name="I_suburban_radius" localSheetId="5">'[24]Current Inputs'!$E$52:$P$52</definedName>
    <definedName name="I_suburban_radius">'[25]Current Inputs'!$E$52:$P$52</definedName>
    <definedName name="I_traffic_ratios" localSheetId="3">'[23]Current Inputs'!$E$57:$P$60</definedName>
    <definedName name="I_traffic_ratios" localSheetId="0">'[24]Current Inputs'!$E$57:$P$60</definedName>
    <definedName name="I_traffic_ratios" localSheetId="5">'[24]Current Inputs'!$E$57:$P$60</definedName>
    <definedName name="I_traffic_ratios">'[25]Current Inputs'!$E$57:$P$60</definedName>
    <definedName name="I_urban_radius" localSheetId="3">'[23]Current Inputs'!$E$51:$P$51</definedName>
    <definedName name="I_urban_radius" localSheetId="0">'[24]Current Inputs'!$E$51:$P$51</definedName>
    <definedName name="I_urban_radius" localSheetId="5">'[24]Current Inputs'!$E$51:$P$51</definedName>
    <definedName name="I_urban_radius">'[25]Current Inputs'!$E$51:$P$51</definedName>
    <definedName name="IA">#REF!</definedName>
    <definedName name="IAClaim">#REF!</definedName>
    <definedName name="ic_charge" localSheetId="3">[23]OpEx!$D$168:$O$168</definedName>
    <definedName name="ic_charge" localSheetId="0">[24]OpEx!$D$168:$O$168</definedName>
    <definedName name="ic_charge" localSheetId="5">[24]OpEx!$D$168:$O$168</definedName>
    <definedName name="ic_charge">[25]OpEx!$D$168:$O$168</definedName>
    <definedName name="ic_rev_per_sub_block" localSheetId="3">[23]Revenues!$D$235:$O$236</definedName>
    <definedName name="ic_rev_per_sub_block" localSheetId="0">[24]Revenues!$D$235:$O$236</definedName>
    <definedName name="ic_rev_per_sub_block" localSheetId="5">[24]Revenues!$D$235:$O$236</definedName>
    <definedName name="ic_rev_per_sub_block">[25]Revenues!$D$235:$O$236</definedName>
    <definedName name="ic_sens_factor" localSheetId="3">[23]Sensitivity!$E$22:$P$22</definedName>
    <definedName name="ic_sens_factor" localSheetId="0">[24]Sensitivity!$E$22:$P$22</definedName>
    <definedName name="ic_sens_factor" localSheetId="5">[24]Sensitivity!$E$22:$P$22</definedName>
    <definedName name="ic_sens_factor">[25]Sensitivity!$E$22:$P$22</definedName>
    <definedName name="ICM" localSheetId="3">'[67]Mobile Digits 012000'!#REF!</definedName>
    <definedName name="ICM" localSheetId="0">'[88]Mobile Digits 012000'!#REF!</definedName>
    <definedName name="ICM" localSheetId="5">'[88]Mobile Digits 012000'!#REF!</definedName>
    <definedName name="ICM">'[47]Mobile Digits 012000'!#REF!</definedName>
    <definedName name="IDD">[89]Data!$B$8:$B$780</definedName>
    <definedName name="IMPACOFFSET">[57]Lists!$E$28</definedName>
    <definedName name="IMPBUOFFSET">[57]Lists!$E$27</definedName>
    <definedName name="IMPOBOFFSET">[57]Lists!$E$30</definedName>
    <definedName name="IMPORTDFF1">#REF!</definedName>
    <definedName name="in_out_ratio" localSheetId="3">'[23]Market Inputs'!$E$101:$P$101</definedName>
    <definedName name="in_out_ratio" localSheetId="0">'[24]Market Inputs'!$E$101:$P$101</definedName>
    <definedName name="in_out_ratio" localSheetId="5">'[24]Market Inputs'!$E$101:$P$101</definedName>
    <definedName name="in_out_ratio">'[25]Market Inputs'!$E$101:$P$101</definedName>
    <definedName name="Included">[49]Scenarios!$C$166</definedName>
    <definedName name="Income">#REF!</definedName>
    <definedName name="incoming_ic_per_minute" localSheetId="3">[23]Revenues!$D$229:$O$229</definedName>
    <definedName name="incoming_ic_per_minute" localSheetId="0">[24]Revenues!$D$229:$O$229</definedName>
    <definedName name="incoming_ic_per_minute" localSheetId="5">[24]Revenues!$D$229:$O$229</definedName>
    <definedName name="incoming_ic_per_minute">[25]Revenues!$D$229:$O$229</definedName>
    <definedName name="incoming_int_rev" localSheetId="3">[23]Revenues!$D$237:$O$237</definedName>
    <definedName name="incoming_int_rev" localSheetId="0">[24]Revenues!$D$237:$O$237</definedName>
    <definedName name="incoming_int_rev" localSheetId="5">[24]Revenues!$D$237:$O$237</definedName>
    <definedName name="incoming_int_rev">[25]Revenues!$D$237:$O$237</definedName>
    <definedName name="incremental_Dense_carriers" localSheetId="3">'[23]UMTS Capex'!$D$238:$O$238</definedName>
    <definedName name="incremental_Dense_carriers" localSheetId="0">'[24]UMTS Capex'!$D$238:$O$238</definedName>
    <definedName name="incremental_Dense_carriers" localSheetId="5">'[24]UMTS Capex'!$D$238:$O$238</definedName>
    <definedName name="incremental_Dense_carriers">'[25]UMTS Capex'!$D$238:$O$238</definedName>
    <definedName name="incremental_Dense_microcells" localSheetId="3">'[23]UMTS Capex'!$D$239:$O$239</definedName>
    <definedName name="incremental_Dense_microcells" localSheetId="0">'[24]UMTS Capex'!$D$239:$O$239</definedName>
    <definedName name="incremental_Dense_microcells" localSheetId="5">'[24]UMTS Capex'!$D$239:$O$239</definedName>
    <definedName name="incremental_Dense_microcells">'[25]UMTS Capex'!$D$239:$O$239</definedName>
    <definedName name="incremental_Dense_sites" localSheetId="3">'[23]UMTS Capex'!$D$237:$O$237</definedName>
    <definedName name="incremental_Dense_sites" localSheetId="0">'[24]UMTS Capex'!$D$237:$O$237</definedName>
    <definedName name="incremental_Dense_sites" localSheetId="5">'[24]UMTS Capex'!$D$237:$O$237</definedName>
    <definedName name="incremental_Dense_sites">'[25]UMTS Capex'!$D$237:$O$237</definedName>
    <definedName name="incremental_rnt" localSheetId="3">'[23]UMTS Capex'!$D$366:$O$366</definedName>
    <definedName name="incremental_rnt" localSheetId="0">'[24]UMTS Capex'!$D$366:$O$366</definedName>
    <definedName name="incremental_rnt" localSheetId="5">'[24]UMTS Capex'!$D$366:$O$366</definedName>
    <definedName name="incremental_rnt">'[25]UMTS Capex'!$D$366:$O$366</definedName>
    <definedName name="incremental_rural_carriers" localSheetId="3">'[23]UMTS Capex'!$D$346:$O$346</definedName>
    <definedName name="incremental_rural_carriers" localSheetId="0">'[24]UMTS Capex'!$D$346:$O$346</definedName>
    <definedName name="incremental_rural_carriers" localSheetId="5">'[24]UMTS Capex'!$D$346:$O$346</definedName>
    <definedName name="incremental_rural_carriers">'[25]UMTS Capex'!$D$346:$O$346</definedName>
    <definedName name="incremental_rural_microcells" localSheetId="3">'[23]UMTS Capex'!$D$347:$O$347</definedName>
    <definedName name="incremental_rural_microcells" localSheetId="0">'[24]UMTS Capex'!$D$347:$O$347</definedName>
    <definedName name="incremental_rural_microcells" localSheetId="5">'[24]UMTS Capex'!$D$347:$O$347</definedName>
    <definedName name="incremental_rural_microcells">'[25]UMTS Capex'!$D$347:$O$347</definedName>
    <definedName name="incremental_suburban_carriers" localSheetId="3">'[23]UMTS Capex'!$D$310:$O$310</definedName>
    <definedName name="incremental_suburban_carriers" localSheetId="0">'[24]UMTS Capex'!$D$310:$O$310</definedName>
    <definedName name="incremental_suburban_carriers" localSheetId="5">'[24]UMTS Capex'!$D$310:$O$310</definedName>
    <definedName name="incremental_suburban_carriers">'[25]UMTS Capex'!$D$310:$O$310</definedName>
    <definedName name="incremental_suburban_microcells" localSheetId="3">'[23]UMTS Capex'!$D$311:$O$311</definedName>
    <definedName name="incremental_suburban_microcells" localSheetId="0">'[24]UMTS Capex'!$D$311:$O$311</definedName>
    <definedName name="incremental_suburban_microcells" localSheetId="5">'[24]UMTS Capex'!$D$311:$O$311</definedName>
    <definedName name="incremental_suburban_microcells">'[25]UMTS Capex'!$D$311:$O$311</definedName>
    <definedName name="incremental_urban_carriers" localSheetId="3">'[23]UMTS Capex'!$D$274:$O$274</definedName>
    <definedName name="incremental_urban_carriers" localSheetId="0">'[24]UMTS Capex'!$D$274:$O$274</definedName>
    <definedName name="incremental_urban_carriers" localSheetId="5">'[24]UMTS Capex'!$D$274:$O$274</definedName>
    <definedName name="incremental_urban_carriers">'[25]UMTS Capex'!$D$274:$O$274</definedName>
    <definedName name="incremental_urban_microcells" localSheetId="3">'[23]UMTS Capex'!$D$275:$O$275</definedName>
    <definedName name="incremental_urban_microcells" localSheetId="0">'[24]UMTS Capex'!$D$275:$O$275</definedName>
    <definedName name="incremental_urban_microcells" localSheetId="5">'[24]UMTS Capex'!$D$275:$O$275</definedName>
    <definedName name="incremental_urban_microcells">'[25]UMTS Capex'!$D$275:$O$275</definedName>
    <definedName name="incstat_cur">#REF!</definedName>
    <definedName name="IND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3">'[23]Funds and Valuation'!$C$10</definedName>
    <definedName name="initial_local_usd_rate" localSheetId="0">'[24]Funds and Valuation'!$C$10</definedName>
    <definedName name="initial_local_usd_rate" localSheetId="5">'[24]Funds and Valuation'!$C$10</definedName>
    <definedName name="initial_local_usd_rate">'[25]Funds and Valuation'!$C$10</definedName>
    <definedName name="initialdate" localSheetId="3">[8]Plan1!$D$8</definedName>
    <definedName name="initialdate" localSheetId="0">[9]Plan1!$D$8</definedName>
    <definedName name="initialdate" localSheetId="5">[9]Plan1!$D$8</definedName>
    <definedName name="initialdate">[10]Plan1!$D$8</definedName>
    <definedName name="InsertCASum" localSheetId="3">#REF!</definedName>
    <definedName name="InsertCASum" localSheetId="0">#REF!</definedName>
    <definedName name="InsertCASum" localSheetId="5">#REF!</definedName>
    <definedName name="InsertCASum">#REF!</definedName>
    <definedName name="InsertIBASum">#REF!</definedName>
    <definedName name="int_payments" localSheetId="3">'[23]Funds and Valuation'!$E$31:$P$31</definedName>
    <definedName name="int_payments" localSheetId="0">'[24]Funds and Valuation'!$E$31:$P$31</definedName>
    <definedName name="int_payments" localSheetId="5">'[24]Funds and Valuation'!$E$31:$P$31</definedName>
    <definedName name="int_payments">'[25]Funds and Valuation'!$E$31:$P$31</definedName>
    <definedName name="Integration">'[42]Reference Data'!$C$127:$C$129</definedName>
    <definedName name="INTER1" localSheetId="3">[11]Revenue!#REF!</definedName>
    <definedName name="INTER1">[32]Revenue!#REF!</definedName>
    <definedName name="interconnect_debtor_days" localSheetId="3">[23]Revenues!$D$252:$O$252</definedName>
    <definedName name="interconnect_debtor_days" localSheetId="0">[24]Revenues!$D$252:$O$252</definedName>
    <definedName name="interconnect_debtor_days" localSheetId="5">[24]Revenues!$D$252:$O$252</definedName>
    <definedName name="interconnect_debtor_days">[25]Revenues!$D$252:$O$252</definedName>
    <definedName name="interest" localSheetId="0">[39]MMR!$A$1121:$IV$1121</definedName>
    <definedName name="interest" localSheetId="5">[39]MMR!$A$1121:$IV$1121</definedName>
    <definedName name="interest">[40]MMR!$A$1121:$IV$1121</definedName>
    <definedName name="Interest_Income" localSheetId="3">'[23]Funds and Valuation'!$E$92:$P$92</definedName>
    <definedName name="Interest_Income" localSheetId="0">'[24]Funds and Valuation'!$E$92:$P$92</definedName>
    <definedName name="Interest_Income" localSheetId="5">'[24]Funds and Valuation'!$E$92:$P$92</definedName>
    <definedName name="Interest_Income">'[25]Funds and Valuation'!$E$92:$P$92</definedName>
    <definedName name="interest_on_supplier_credit" localSheetId="3">'[23]Funds and Valuation'!$E$74:$P$74</definedName>
    <definedName name="interest_on_supplier_credit" localSheetId="0">'[24]Funds and Valuation'!$E$74:$P$74</definedName>
    <definedName name="interest_on_supplier_credit" localSheetId="5">'[24]Funds and Valuation'!$E$74:$P$74</definedName>
    <definedName name="interest_on_supplier_credit">'[25]Funds and Valuation'!$E$74:$P$74</definedName>
    <definedName name="interest_payment_on_debt" localSheetId="3">'[23]Funds and Valuation'!$E$81:$P$81</definedName>
    <definedName name="interest_payment_on_debt" localSheetId="0">'[24]Funds and Valuation'!$E$81:$P$81</definedName>
    <definedName name="interest_payment_on_debt" localSheetId="5">'[24]Funds and Valuation'!$E$81:$P$81</definedName>
    <definedName name="interest_payment_on_debt">'[25]Funds and Valuation'!$E$81:$P$81</definedName>
    <definedName name="Interest_Rate">#REF!</definedName>
    <definedName name="Investment" localSheetId="0">#REF!</definedName>
    <definedName name="Investment" localSheetId="5">#REF!</definedName>
    <definedName name="Investment">#REF!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3">[11]Financing!#REF!</definedName>
    <definedName name="IRR">[32]Financing!#REF!</definedName>
    <definedName name="irr_ebitda_multiplier" localSheetId="3">'[23]Funds and Valuation'!$E$115</definedName>
    <definedName name="irr_ebitda_multiplier" localSheetId="0">'[24]Funds and Valuation'!$E$115</definedName>
    <definedName name="irr_ebitda_multiplier" localSheetId="5">'[24]Funds and Valuation'!$E$115</definedName>
    <definedName name="irr_ebitda_multiplier">'[25]Funds and Valuation'!$E$115</definedName>
    <definedName name="irr_firm_value" localSheetId="3">'[23]Funds and Valuation'!$E$116</definedName>
    <definedName name="irr_firm_value" localSheetId="0">'[24]Funds and Valuation'!$E$116</definedName>
    <definedName name="irr_firm_value" localSheetId="5">'[24]Funds and Valuation'!$E$116</definedName>
    <definedName name="irr_firm_value">'[25]Funds and Valuation'!$E$116</definedName>
    <definedName name="irr_free_cash" localSheetId="3">'[23]Funds and Valuation'!$E$114</definedName>
    <definedName name="irr_free_cash" localSheetId="0">'[24]Funds and Valuation'!$E$114</definedName>
    <definedName name="irr_free_cash" localSheetId="5">'[24]Funds and Valuation'!$E$114</definedName>
    <definedName name="irr_free_cash">'[25]Funds and Valuation'!$E$114</definedName>
    <definedName name="irr_with_perpetuity" localSheetId="3">'[23]Funds and Valuation'!$E$117</definedName>
    <definedName name="irr_with_perpetuity" localSheetId="0">'[24]Funds and Valuation'!$E$117</definedName>
    <definedName name="irr_with_perpetuity" localSheetId="5">'[24]Funds and Valuation'!$E$117</definedName>
    <definedName name="irr_with_perpetuity">'[25]Funds and Valuation'!$E$117</definedName>
    <definedName name="ISa">#REF!</definedName>
    <definedName name="j">'[83]1-OBJ98 '!$A$1:$IV$3</definedName>
    <definedName name="jan">'[22]DATA 2003'!#REF!</definedName>
    <definedName name="jed" hidden="1">[5]SALES!#REF!</definedName>
    <definedName name="jkj">#N/A</definedName>
    <definedName name="JOB">#N/A</definedName>
    <definedName name="JOINDATE">#N/A</definedName>
    <definedName name="Judgments_CY">#REF!</definedName>
    <definedName name="Judgments_PY">#REF!</definedName>
    <definedName name="jul">'[22]DATA 2003'!#REF!</definedName>
    <definedName name="july_actual" localSheetId="0">[39]MMR!$R$1:$R$65536</definedName>
    <definedName name="july_actual" localSheetId="5">[39]MMR!$R$1:$R$65536</definedName>
    <definedName name="july_actual">[40]MMR!$R$1:$R$65536</definedName>
    <definedName name="jun">'[22]DATA 2003'!#REF!</definedName>
    <definedName name="june_actual" localSheetId="0">[39]MMR!$Q$1:$Q$65536</definedName>
    <definedName name="june_actual" localSheetId="5">[39]MMR!$Q$1:$Q$65536</definedName>
    <definedName name="june_actual">[40]MMR!$Q$1:$Q$65536</definedName>
    <definedName name="K">'[89]1-OBJ98 '!$A$1:$IV$3</definedName>
    <definedName name="kbyte_usage_block" localSheetId="3">[23]Revenues!$D$179:$O$189</definedName>
    <definedName name="kbyte_usage_block" localSheetId="0">[24]Revenues!$D$179:$O$189</definedName>
    <definedName name="kbyte_usage_block" localSheetId="5">[24]Revenues!$D$179:$O$189</definedName>
    <definedName name="kbyte_usage_block">[25]Revenues!$D$179:$O$189</definedName>
    <definedName name="kd">'[90]WI Profit &amp; Loss in KWD'!$A$224</definedName>
    <definedName name="KERALA">#REF!</definedName>
    <definedName name="keyindarea">#REF!</definedName>
    <definedName name="kh">#REF!</definedName>
    <definedName name="kkk">#N/A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[91]Links!$G$1:$G$65536</definedName>
    <definedName name="L_CY_Beg">[91]Links!$F$1:$F$65536</definedName>
    <definedName name="L_CY_End">[91]Links!$J$1:$J$65536</definedName>
    <definedName name="L_RJE_Tot">[91]Links!$I$1:$I$65536</definedName>
    <definedName name="LABELTEXTCOLUMN1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[91]Cover!$O$2</definedName>
    <definedName name="LBL" hidden="1">[92]SALES!#REF!</definedName>
    <definedName name="LeasedAssets">#REF!</definedName>
    <definedName name="LEAVEAVAIL">#N/A</definedName>
    <definedName name="Level0">'[42]Reference Data'!$A$64:$A$67</definedName>
    <definedName name="LIC">#REF!</definedName>
    <definedName name="licence_cost" localSheetId="3">[23]OpEx!$D$222:$O$222</definedName>
    <definedName name="licence_cost" localSheetId="0">[24]OpEx!$D$222:$O$222</definedName>
    <definedName name="licence_cost" localSheetId="5">[24]OpEx!$D$222:$O$222</definedName>
    <definedName name="licence_cost">[25]OpEx!$D$222:$O$222</definedName>
    <definedName name="licence_sens_factor" localSheetId="3">[23]Sensitivity!$E$25:$P$25</definedName>
    <definedName name="licence_sens_factor" localSheetId="0">[24]Sensitivity!$E$25:$P$25</definedName>
    <definedName name="licence_sens_factor" localSheetId="5">[24]Sensitivity!$E$25:$P$25</definedName>
    <definedName name="licence_sens_factor">[25]Sensitivity!$E$25:$P$25</definedName>
    <definedName name="LIZA">#N/A</definedName>
    <definedName name="lkjljlkj" localSheetId="0">[93]Incoming!$O$10:$Z$88</definedName>
    <definedName name="lkjljlkj" localSheetId="5">[93]Incoming!$O$10:$Z$88</definedName>
    <definedName name="lkjljlkj">[94]Incoming!$O$10:$Z$88</definedName>
    <definedName name="ll_sens_factor" localSheetId="3">[23]Sensitivity!$E$26:$P$26</definedName>
    <definedName name="ll_sens_factor" localSheetId="0">[24]Sensitivity!$E$26:$P$26</definedName>
    <definedName name="ll_sens_factor" localSheetId="5">[24]Sensitivity!$E$26:$P$26</definedName>
    <definedName name="ll_sens_factor">[25]Sensitivity!$E$26:$P$26</definedName>
    <definedName name="Loan_Amount">#REF!</definedName>
    <definedName name="Loan_Start">#REF!</definedName>
    <definedName name="Loan_Years">#REF!</definedName>
    <definedName name="local_currency_site_costs" localSheetId="3">[23]OpEx!$D$130:$O$133</definedName>
    <definedName name="local_currency_site_costs" localSheetId="0">[24]OpEx!$D$130:$O$133</definedName>
    <definedName name="local_currency_site_costs" localSheetId="5">[24]OpEx!$D$130:$O$133</definedName>
    <definedName name="local_currency_site_costs">[25]OpEx!$D$130:$O$133</definedName>
    <definedName name="local_flagfall_incoming" localSheetId="3">[23]Revenues!$D$231:$O$231</definedName>
    <definedName name="local_flagfall_incoming" localSheetId="0">[24]Revenues!$D$231:$O$231</definedName>
    <definedName name="local_flagfall_incoming" localSheetId="5">[24]Revenues!$D$231:$O$231</definedName>
    <definedName name="local_flagfall_incoming">[25]Revenues!$D$231:$O$231</definedName>
    <definedName name="local_inflation" localSheetId="3">'[23]Funds and Valuation'!$E$13:$P$13</definedName>
    <definedName name="local_inflation" localSheetId="0">'[24]Funds and Valuation'!$E$13:$P$13</definedName>
    <definedName name="local_inflation" localSheetId="5">'[24]Funds and Valuation'!$E$13:$P$13</definedName>
    <definedName name="local_inflation">'[25]Funds and Valuation'!$E$13:$P$13</definedName>
    <definedName name="LOCDIST" localSheetId="3">[11]Capex!#REF!</definedName>
    <definedName name="LOCDIST">[32]Capex!#REF!</definedName>
    <definedName name="low_call_rev" localSheetId="3">[23]Revenues!$D$139:$O$139</definedName>
    <definedName name="low_call_rev" localSheetId="0">[24]Revenues!$D$139:$O$139</definedName>
    <definedName name="low_call_rev" localSheetId="5">[24]Revenues!$D$139:$O$139</definedName>
    <definedName name="low_call_rev">[25]Revenues!$D$139:$O$139</definedName>
    <definedName name="low_mwave_cap" localSheetId="3">'[23]UMTS Capex'!$D$45</definedName>
    <definedName name="low_mwave_cap" localSheetId="0">'[24]UMTS Capex'!$D$45</definedName>
    <definedName name="low_mwave_cap" localSheetId="5">'[24]UMTS Capex'!$D$45</definedName>
    <definedName name="low_mwave_cap">'[25]UMTS Capex'!$D$45</definedName>
    <definedName name="low_usage_outgoing" localSheetId="3">[23]Revenues!$D$96:$O$96</definedName>
    <definedName name="low_usage_outgoing" localSheetId="0">[24]Revenues!$D$96:$O$96</definedName>
    <definedName name="low_usage_outgoing" localSheetId="5">[24]Revenues!$D$96:$O$96</definedName>
    <definedName name="low_usage_outgoing">[25]Revenues!$D$96:$O$96</definedName>
    <definedName name="LowValue">[49]Scenarios!$C$161</definedName>
    <definedName name="ls">#N/A</definedName>
    <definedName name="LSUM">#REF!</definedName>
    <definedName name="LT">#REF!</definedName>
    <definedName name="M" hidden="1">[17]SALES!#REF!</definedName>
    <definedName name="macro_carriers" localSheetId="3">'[23]UMTS Capex'!$D$175:$O$175</definedName>
    <definedName name="macro_carriers" localSheetId="0">'[24]UMTS Capex'!$D$175:$O$175</definedName>
    <definedName name="macro_carriers" localSheetId="5">'[24]UMTS Capex'!$D$175:$O$175</definedName>
    <definedName name="macro_carriers">'[25]UMTS Capex'!$D$175:$O$175</definedName>
    <definedName name="Macro113" localSheetId="1">' ARPU QAR '!Macro113</definedName>
    <definedName name="Macro113" localSheetId="6">' ARPU USD'!Macro113</definedName>
    <definedName name="Macro113" localSheetId="0">'Rev-QAR'!Macro113</definedName>
    <definedName name="Macro113" localSheetId="5">'Rev-USD'!Macro113</definedName>
    <definedName name="Macro113">#N/A</definedName>
    <definedName name="Main_Domain_Input">[53]Inputs!$R$29:$R$33</definedName>
    <definedName name="MainDomain_Input">[95]Inputs!#REF!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'[22]DATA 2003'!#REF!</definedName>
    <definedName name="march_actual" localSheetId="0">[39]MMR!$N$1:$N$65536</definedName>
    <definedName name="march_actual" localSheetId="5">[39]MMR!$N$1:$N$65536</definedName>
    <definedName name="march_actual">[40]MMR!$N$1:$N$65536</definedName>
    <definedName name="marketing">'[42]Reference Data'!$C$84:$C$90</definedName>
    <definedName name="marketing_staff" localSheetId="3">[23]OpEx!$D$37:$O$37</definedName>
    <definedName name="marketing_staff" localSheetId="0">[24]OpEx!$D$37:$O$37</definedName>
    <definedName name="marketing_staff" localSheetId="5">[24]OpEx!$D$37:$O$37</definedName>
    <definedName name="marketing_staff">[25]OpEx!$D$37:$O$37</definedName>
    <definedName name="MaTRIZ" localSheetId="3">[8]Plan1!$A$1:$G$412</definedName>
    <definedName name="MaTRIZ" localSheetId="0">[9]Plan1!$A$1:$G$412</definedName>
    <definedName name="MaTRIZ" localSheetId="5">[9]Plan1!$A$1:$G$412</definedName>
    <definedName name="MaTRIZ">[10]Plan1!$A$1:$G$412</definedName>
    <definedName name="may">'[22]DATA 2003'!#REF!</definedName>
    <definedName name="may_actual" localSheetId="0">[39]MMR!$P$1:$P$65536</definedName>
    <definedName name="may_actual" localSheetId="5">[39]MMR!$P$1:$P$65536</definedName>
    <definedName name="may_actual">[40]MMR!$P$1:$P$65536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'[42]Reference Data'!$C$201:$C$206</definedName>
    <definedName name="MGMT">#REF!</definedName>
    <definedName name="MGMT1" hidden="1">[17]SALES!#REF!</definedName>
    <definedName name="micro_carriers" localSheetId="3">'[23]UMTS Capex'!$D$176:$O$176</definedName>
    <definedName name="micro_carriers" localSheetId="0">'[24]UMTS Capex'!$D$176:$O$176</definedName>
    <definedName name="micro_carriers" localSheetId="5">'[24]UMTS Capex'!$D$176:$O$176</definedName>
    <definedName name="micro_carriers">'[25]UMTS Capex'!$D$176:$O$176</definedName>
    <definedName name="min_cre" localSheetId="0">[39]MMR!$A$1279:$IV$1279</definedName>
    <definedName name="min_cre" localSheetId="5">[39]MMR!$A$1279:$IV$1279</definedName>
    <definedName name="min_cre">[40]MMR!$A$1279:$IV$1279</definedName>
    <definedName name="min_Dense_sites" localSheetId="3">'[23]UMTS Capex'!$D$216:$O$216</definedName>
    <definedName name="min_Dense_sites" localSheetId="0">'[24]UMTS Capex'!$D$216:$O$216</definedName>
    <definedName name="min_Dense_sites" localSheetId="5">'[24]UMTS Capex'!$D$216:$O$216</definedName>
    <definedName name="min_Dense_sites">'[25]UMTS Capex'!$D$216:$O$216</definedName>
    <definedName name="min_pre" localSheetId="0">[39]MMR!$A$1280:$IV$1280</definedName>
    <definedName name="min_pre" localSheetId="5">[39]MMR!$A$1280:$IV$1280</definedName>
    <definedName name="min_pre">[40]MMR!$A$1280:$IV$1280</definedName>
    <definedName name="min_rural_sites" localSheetId="3">'[23]UMTS Capex'!$D$324:$O$324</definedName>
    <definedName name="min_rural_sites" localSheetId="0">'[24]UMTS Capex'!$D$324:$O$324</definedName>
    <definedName name="min_rural_sites" localSheetId="5">'[24]UMTS Capex'!$D$324:$O$324</definedName>
    <definedName name="min_rural_sites">'[25]UMTS Capex'!$D$324:$O$324</definedName>
    <definedName name="min_suburban_sites" localSheetId="3">'[23]UMTS Capex'!$D$288:$O$288</definedName>
    <definedName name="min_suburban_sites" localSheetId="0">'[24]UMTS Capex'!$D$288:$O$288</definedName>
    <definedName name="min_suburban_sites" localSheetId="5">'[24]UMTS Capex'!$D$288:$O$288</definedName>
    <definedName name="min_suburban_sites">'[25]UMTS Capex'!$D$288:$O$288</definedName>
    <definedName name="min_urban_sites" localSheetId="3">'[23]UMTS Capex'!$D$252:$O$252</definedName>
    <definedName name="min_urban_sites" localSheetId="0">'[24]UMTS Capex'!$D$252:$O$252</definedName>
    <definedName name="min_urban_sites" localSheetId="5">'[24]UMTS Capex'!$D$252:$O$252</definedName>
    <definedName name="min_urban_sites">'[25]UMTS Capex'!$D$252:$O$252</definedName>
    <definedName name="MINDEC" localSheetId="3">[11]Revenue!#REF!</definedName>
    <definedName name="MINDEC">[32]Revenue!#REF!</definedName>
    <definedName name="minutes_outgoing_block" localSheetId="3">[23]Revenues!$D$89:$O$99</definedName>
    <definedName name="minutes_outgoing_block" localSheetId="0">[24]Revenues!$D$89:$O$99</definedName>
    <definedName name="minutes_outgoing_block" localSheetId="5">[24]Revenues!$D$89:$O$99</definedName>
    <definedName name="minutes_outgoing_block">[25]Revenues!$D$89:$O$99</definedName>
    <definedName name="MINW" localSheetId="3">[11]Revenue!#REF!</definedName>
    <definedName name="MINW">[32]Revenue!#REF!</definedName>
    <definedName name="MISCDETAILS">#REF!</definedName>
    <definedName name="MISCSUM">#REF!</definedName>
    <definedName name="MktForecast">[43]Diffusion!$A$282:$R$348</definedName>
    <definedName name="MktShare">[43]Shares!$A$318:$R$345</definedName>
    <definedName name="MktShare0">[43]Shares!$A$318</definedName>
    <definedName name="MktShare1">[43]Shares!$D$320</definedName>
    <definedName name="MMM">[16]JAN!$AQ$5</definedName>
    <definedName name="month">#REF!</definedName>
    <definedName name="Month_in_number" localSheetId="3">[96]VAR!$C$4</definedName>
    <definedName name="Month_in_number" localSheetId="0">[97]VAR!$C$4</definedName>
    <definedName name="Month_in_number" localSheetId="5">[97]VAR!$C$4</definedName>
    <definedName name="Month_in_number">[98]VAR!$C$4</definedName>
    <definedName name="msc_150_cap" localSheetId="3">'[23]UMTS Capex'!$D$11</definedName>
    <definedName name="msc_150_cap" localSheetId="0">'[24]UMTS Capex'!$D$11</definedName>
    <definedName name="msc_150_cap" localSheetId="5">'[24]UMTS Capex'!$D$11</definedName>
    <definedName name="msc_150_cap">'[25]UMTS Capex'!$D$11</definedName>
    <definedName name="MTH">#N/A</definedName>
    <definedName name="MTLY" localSheetId="3">[11]Revenue!#REF!</definedName>
    <definedName name="MTLY">[32]Revenue!#REF!</definedName>
    <definedName name="MUFFIGRAPH" hidden="1">[16]JAN!$B$46:$B$50</definedName>
    <definedName name="mult_sen">#REF!</definedName>
    <definedName name="mwave_cap" localSheetId="3">'[23]UMTS Capex'!$D$44</definedName>
    <definedName name="mwave_cap" localSheetId="0">'[24]UMTS Capex'!$D$44</definedName>
    <definedName name="mwave_cap" localSheetId="5">'[24]UMTS Capex'!$D$44</definedName>
    <definedName name="mwave_cap">'[25]UMTS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'[99]Reference Data'!$B$8:$B$54</definedName>
    <definedName name="NCVR">#REF!</definedName>
    <definedName name="NDETAILS">#REF!</definedName>
    <definedName name="Net_book_value">[37]Trans!#REF!</definedName>
    <definedName name="Net_income" localSheetId="3">'[23]Funds and Valuation'!$E$36:$P$36</definedName>
    <definedName name="Net_income" localSheetId="0">'[24]Funds and Valuation'!$E$36:$P$36</definedName>
    <definedName name="Net_income" localSheetId="5">'[24]Funds and Valuation'!$E$36:$P$36</definedName>
    <definedName name="Net_income">'[25]Funds and Valuation'!$E$36:$P$36</definedName>
    <definedName name="net_income_mult" localSheetId="3">'[23]Funds and Valuation'!$C$101</definedName>
    <definedName name="net_income_mult" localSheetId="0">'[24]Funds and Valuation'!$C$101</definedName>
    <definedName name="net_income_mult" localSheetId="5">'[24]Funds and Valuation'!$C$101</definedName>
    <definedName name="net_income_mult">'[25]Funds and Valuation'!$C$101</definedName>
    <definedName name="net_maint" localSheetId="3">[23]OpEx!$D$120:$O$120</definedName>
    <definedName name="net_maint" localSheetId="0">[24]OpEx!$D$120:$O$120</definedName>
    <definedName name="net_maint" localSheetId="5">[24]OpEx!$D$120:$O$120</definedName>
    <definedName name="net_maint">[25]OpEx!$D$120:$O$120</definedName>
    <definedName name="net_new_cre" localSheetId="0">[39]MMR!$A$1318:$IV$1318</definedName>
    <definedName name="net_new_cre" localSheetId="5">[39]MMR!$A$1318:$IV$1318</definedName>
    <definedName name="net_new_cre">[40]MMR!$A$1318:$IV$1318</definedName>
    <definedName name="net_new_pre" localSheetId="0">[39]MMR!$A$1319:$IV$1319</definedName>
    <definedName name="net_new_pre" localSheetId="5">[39]MMR!$A$1319:$IV$1319</definedName>
    <definedName name="net_new_pre">[40]MMR!$A$1319:$IV$1319</definedName>
    <definedName name="NETALL" localSheetId="3">[11]Capex!#REF!</definedName>
    <definedName name="NETALL">[32]Capex!#REF!</definedName>
    <definedName name="NetCap">[43]Shares!$A$454:$R$475</definedName>
    <definedName name="NetCap0">[43]Shares!$A$454</definedName>
    <definedName name="NetCap1">[43]Shares!$D$457</definedName>
    <definedName name="network_plan_staff" localSheetId="3">[23]OpEx!$D$32:$O$32</definedName>
    <definedName name="network_plan_staff" localSheetId="0">[24]OpEx!$D$32:$O$32</definedName>
    <definedName name="network_plan_staff" localSheetId="5">[24]OpEx!$D$32:$O$32</definedName>
    <definedName name="network_plan_staff">[25]OpEx!$D$32:$O$32</definedName>
    <definedName name="Networks">[43]Assumptions!$B$110:$B$113</definedName>
    <definedName name="NetworkType">[53]NW_Capex_Opex_Inputs!$D$5:$D$6</definedName>
    <definedName name="new" localSheetId="3">[34]BS!#REF!</definedName>
    <definedName name="new" localSheetId="0">[34]BS!#REF!</definedName>
    <definedName name="new" localSheetId="5">[34]BS!#REF!</definedName>
    <definedName name="new">[34]BS!#REF!</definedName>
    <definedName name="new_debt" localSheetId="3">'[23]Funds and Valuation'!$E$79:$P$79</definedName>
    <definedName name="new_debt" localSheetId="0">'[24]Funds and Valuation'!$E$79:$P$79</definedName>
    <definedName name="new_debt" localSheetId="5">'[24]Funds and Valuation'!$E$79:$P$79</definedName>
    <definedName name="new_debt">'[25]Funds and Valuation'!$E$79:$P$79</definedName>
    <definedName name="new_equity_proportion" localSheetId="3">'[23]Funds and Valuation'!$E$59:$P$59</definedName>
    <definedName name="new_equity_proportion" localSheetId="0">'[24]Funds and Valuation'!$E$59:$P$59</definedName>
    <definedName name="new_equity_proportion" localSheetId="5">'[24]Funds and Valuation'!$E$59:$P$59</definedName>
    <definedName name="new_equity_proportion">'[25]Funds and Valuation'!$E$59:$P$59</definedName>
    <definedName name="new_subs_cre" localSheetId="0">[39]MMR!$A$1312:$IV$1312</definedName>
    <definedName name="new_subs_cre" localSheetId="5">[39]MMR!$A$1312:$IV$1312</definedName>
    <definedName name="new_subs_cre">[40]MMR!$A$1312:$IV$1312</definedName>
    <definedName name="new_subs_pre" localSheetId="0">[39]MMR!$A$1313:$IV$1313</definedName>
    <definedName name="new_subs_pre" localSheetId="5">[39]MMR!$A$1313:$IV$1313</definedName>
    <definedName name="new_subs_pre">[40]MMR!$A$1313:$IV$1313</definedName>
    <definedName name="new_supplier_credit" localSheetId="3">'[23]Funds and Valuation'!$E$72:$P$72</definedName>
    <definedName name="new_supplier_credit" localSheetId="0">'[24]Funds and Valuation'!$E$72:$P$72</definedName>
    <definedName name="new_supplier_credit" localSheetId="5">'[24]Funds and Valuation'!$E$72:$P$72</definedName>
    <definedName name="new_supplier_credit">'[25]Funds and Valuation'!$E$72:$P$72</definedName>
    <definedName name="newmodel">#REF!</definedName>
    <definedName name="NEWPAY">#REF!</definedName>
    <definedName name="ni_tv" localSheetId="3">'[23]Funds and Valuation'!$E$101:$P$101</definedName>
    <definedName name="ni_tv" localSheetId="0">'[24]Funds and Valuation'!$E$101:$P$101</definedName>
    <definedName name="ni_tv" localSheetId="5">'[24]Funds and Valuation'!$E$101:$P$101</definedName>
    <definedName name="ni_tv">'[25]Funds and Valuation'!$E$101:$P$101</definedName>
    <definedName name="NLAND">#REF!</definedName>
    <definedName name="No.">#REF!</definedName>
    <definedName name="NoClaim">#REF!</definedName>
    <definedName name="nominal_local_cost_of_aquisition" localSheetId="3">[23]OpEx!$D$197:$O$199</definedName>
    <definedName name="nominal_local_cost_of_aquisition" localSheetId="0">[24]OpEx!$D$197:$O$199</definedName>
    <definedName name="nominal_local_cost_of_aquisition" localSheetId="5">[24]OpEx!$D$197:$O$199</definedName>
    <definedName name="nominal_local_cost_of_aquisition">[25]OpEx!$D$197:$O$199</definedName>
    <definedName name="nominal_usd_salaries" localSheetId="3">[23]OpEx!$D$75:$O$83</definedName>
    <definedName name="nominal_usd_salaries" localSheetId="0">[24]OpEx!$D$75:$O$83</definedName>
    <definedName name="nominal_usd_salaries" localSheetId="5">[24]OpEx!$D$75:$O$83</definedName>
    <definedName name="nominal_usd_salaries">[25]OpEx!$D$75:$O$83</definedName>
    <definedName name="NonClaim">#REF!</definedName>
    <definedName name="NOOFFFSEGMENTS1">#REF!</definedName>
    <definedName name="nop" localSheetId="0">#REF!</definedName>
    <definedName name="nop" localSheetId="5">#REF!</definedName>
    <definedName name="nop">#REF!</definedName>
    <definedName name="Nosh">#REF!</definedName>
    <definedName name="NotActive">[49]Scenarios!$C$163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[7]Notes!#REF!</definedName>
    <definedName name="NotIncluded">[49]Scenarios!$C$167</definedName>
    <definedName name="nov">'[22]DATA 2003'!#REF!</definedName>
    <definedName name="npv_cash" localSheetId="3">'[23]Funds and Valuation'!$E$107</definedName>
    <definedName name="npv_cash" localSheetId="0">'[24]Funds and Valuation'!$E$107</definedName>
    <definedName name="npv_cash" localSheetId="5">'[24]Funds and Valuation'!$E$107</definedName>
    <definedName name="npv_cash">'[25]Funds and Valuation'!$E$107</definedName>
    <definedName name="NPV_cash_flow" localSheetId="3">'[23]Funds and Valuation'!$E$95:$P$95</definedName>
    <definedName name="NPV_cash_flow" localSheetId="0">'[24]Funds and Valuation'!$E$95:$P$95</definedName>
    <definedName name="NPV_cash_flow" localSheetId="5">'[24]Funds and Valuation'!$E$95:$P$95</definedName>
    <definedName name="NPV_cash_flow">'[25]Funds and Valuation'!$E$95:$P$95</definedName>
    <definedName name="npv_ebitda" localSheetId="3">'[23]Funds and Valuation'!$E$111</definedName>
    <definedName name="npv_ebitda" localSheetId="0">'[24]Funds and Valuation'!$E$111</definedName>
    <definedName name="npv_ebitda" localSheetId="5">'[24]Funds and Valuation'!$E$111</definedName>
    <definedName name="npv_ebitda">'[25]Funds and Valuation'!$E$111</definedName>
    <definedName name="NSUM">#REF!</definedName>
    <definedName name="Number">#REF!</definedName>
    <definedName name="Number_of_Payments">#N/A</definedName>
    <definedName name="NUMBEROFDETAILFIELDS1">#REF!</definedName>
    <definedName name="NUMBEROFHEADERFIELDS1">#REF!</definedName>
    <definedName name="nw_ops_staff" localSheetId="3">[23]OpEx!$D$26:$O$26</definedName>
    <definedName name="nw_ops_staff" localSheetId="0">[24]OpEx!$D$26:$O$26</definedName>
    <definedName name="nw_ops_staff" localSheetId="5">[24]OpEx!$D$26:$O$26</definedName>
    <definedName name="nw_ops_staff">[25]OpEx!$D$26:$O$26</definedName>
    <definedName name="o">#REF!</definedName>
    <definedName name="oct">'[22]DATA 2003'!#REF!</definedName>
    <definedName name="odm">#REF!</definedName>
    <definedName name="Office_Systems">'[42]Reference Data'!$C$183:$C$190</definedName>
    <definedName name="OH">#N/A</definedName>
    <definedName name="omcr_cap" localSheetId="3">'[23]UMTS Capex'!$D$36</definedName>
    <definedName name="omcr_cap" localSheetId="0">'[24]UMTS Capex'!$D$36</definedName>
    <definedName name="omcr_cap" localSheetId="5">'[24]UMTS Capex'!$D$36</definedName>
    <definedName name="omcr_cap">'[25]UMTS Capex'!$D$36</definedName>
    <definedName name="OP">#N/A</definedName>
    <definedName name="Operations_Support">'[42]Reference Data'!$C$192:$C$199</definedName>
    <definedName name="OPEX">#REF!</definedName>
    <definedName name="Opex_category">[53]Inputs!$W$67:$W$68</definedName>
    <definedName name="opex_co" localSheetId="0">[39]MMR!$A$1362:$IV$1362</definedName>
    <definedName name="opex_co" localSheetId="5">[39]MMR!$A$1362:$IV$1362</definedName>
    <definedName name="opex_co">[40]MMR!$A$1362:$IV$1362</definedName>
    <definedName name="opex_cust_ops" localSheetId="0">'[80]2001'!$A$872:$IV$872,'[80]2001'!$A$937:$IV$937</definedName>
    <definedName name="opex_cust_ops" localSheetId="5">'[80]2001'!$A$872:$IV$872,'[80]2001'!$A$937:$IV$937</definedName>
    <definedName name="opex_cust_ops">'[81]2001'!$A$872:$IV$872,'[81]2001'!$A$937:$IV$937</definedName>
    <definedName name="opex_debtor_days" localSheetId="3">[23]OpEx!$D$252:$O$252</definedName>
    <definedName name="opex_debtor_days" localSheetId="0">[24]OpEx!$D$252:$O$252</definedName>
    <definedName name="opex_debtor_days" localSheetId="5">[24]OpEx!$D$252:$O$252</definedName>
    <definedName name="opex_debtor_days">[25]OpEx!$D$252:$O$252</definedName>
    <definedName name="Opex_Eng" localSheetId="0">[39]MMR!$A$1364:$IV$1364</definedName>
    <definedName name="Opex_Eng" localSheetId="5">[39]MMR!$A$1364:$IV$1364</definedName>
    <definedName name="Opex_Eng">[40]MMR!$A$1364:$IV$1364</definedName>
    <definedName name="OPEX_EXP_TYPE">[53]Inputs!$Y$67:$Y$80</definedName>
    <definedName name="opex_fa" localSheetId="0">[39]MMR!$A$1029:$IV$1029</definedName>
    <definedName name="opex_fa" localSheetId="5">[39]MMR!$A$1029:$IV$1029</definedName>
    <definedName name="opex_fa">[40]MMR!$A$1029:$IV$1029</definedName>
    <definedName name="opex_it" localSheetId="0">[39]MMR!$A$1059:$IV$1059</definedName>
    <definedName name="opex_it" localSheetId="5">[39]MMR!$A$1059:$IV$1059</definedName>
    <definedName name="opex_it">[40]MMR!$A$1059:$IV$1059</definedName>
    <definedName name="opex_operation" localSheetId="0">'[80]2001'!$A$1001:$IV$1001,'[80]2001'!$A$973:$IV$973</definedName>
    <definedName name="opex_operation" localSheetId="5">'[80]2001'!$A$1001:$IV$1001,'[80]2001'!$A$973:$IV$973</definedName>
    <definedName name="opex_operation">'[81]2001'!$A$1001:$IV$1001,'[81]2001'!$A$973:$IV$973</definedName>
    <definedName name="opex_other" localSheetId="0">[39]MMR!$A$1088:$IV$1088</definedName>
    <definedName name="opex_other" localSheetId="5">[39]MMR!$A$1088:$IV$1088</definedName>
    <definedName name="opex_other">[40]MMR!$A$1088:$IV$1088</definedName>
    <definedName name="opex_payables" localSheetId="3">[23]OpEx!$D$253:$O$253</definedName>
    <definedName name="opex_payables" localSheetId="0">[24]OpEx!$D$253:$O$253</definedName>
    <definedName name="opex_payables" localSheetId="5">[24]OpEx!$D$253:$O$253</definedName>
    <definedName name="opex_payables">[25]OpEx!$D$253:$O$253</definedName>
    <definedName name="opex_summary" localSheetId="3">[23]OpEx!$D$238:$O$248</definedName>
    <definedName name="opex_summary" localSheetId="0">[24]OpEx!$D$238:$O$248</definedName>
    <definedName name="opex_summary" localSheetId="5">[24]OpEx!$D$238:$O$248</definedName>
    <definedName name="opex_summary">[25]OpEx!$D$238:$O$248</definedName>
    <definedName name="ops_and_eng_staff" localSheetId="3">[23]OpEx!$D$33:$O$33</definedName>
    <definedName name="ops_and_eng_staff" localSheetId="0">[24]OpEx!$D$33:$O$33</definedName>
    <definedName name="ops_and_eng_staff" localSheetId="5">[24]OpEx!$D$33:$O$33</definedName>
    <definedName name="ops_and_eng_staff">[25]OpEx!$D$33:$O$33</definedName>
    <definedName name="OPTICAL_EQUIPMENTS" localSheetId="3">[8]Plan1!$A$2:$F$248</definedName>
    <definedName name="OPTICAL_EQUIPMENTS" localSheetId="0">[9]Plan1!$A$2:$F$248</definedName>
    <definedName name="OPTICAL_EQUIPMENTS" localSheetId="5">[9]Plan1!$A$2:$F$248</definedName>
    <definedName name="OPTICAL_EQUIPMENTS">[10]Plan1!$A$2:$F$248</definedName>
    <definedName name="ORISSA">#REF!</definedName>
    <definedName name="other_exp_cust_ops" localSheetId="0">[39]MMR!$A$872:$IV$872,[39]MMR!$A$937:$IV$937</definedName>
    <definedName name="other_exp_cust_ops" localSheetId="5">[39]MMR!$A$872:$IV$872,[39]MMR!$A$937:$IV$937</definedName>
    <definedName name="other_exp_cust_ops">[40]MMR!$A$872:$IV$872,[40]MMR!$A$937:$IV$937</definedName>
    <definedName name="other_nss_capex" localSheetId="3">'[23]UMTS Capex'!$D$95:$O$95</definedName>
    <definedName name="other_nss_capex" localSheetId="0">'[24]UMTS Capex'!$D$95:$O$95</definedName>
    <definedName name="other_nss_capex" localSheetId="5">'[24]UMTS Capex'!$D$95:$O$95</definedName>
    <definedName name="other_nss_capex">'[25]UMTS Capex'!$D$95:$O$95</definedName>
    <definedName name="OTHER_NW">[95]Inputs!#REF!</definedName>
    <definedName name="other_principal_repayment" localSheetId="3">'[23]Funds and Valuation'!$E$82:$P$82</definedName>
    <definedName name="other_principal_repayment" localSheetId="0">'[24]Funds and Valuation'!$E$82:$P$82</definedName>
    <definedName name="other_principal_repayment" localSheetId="5">'[24]Funds and Valuation'!$E$82:$P$82</definedName>
    <definedName name="other_principal_repayment">'[25]Funds and Valuation'!$E$82:$P$82</definedName>
    <definedName name="other_sm" localSheetId="0">[39]MMR!$A$655:$IV$655,[39]MMR!$A$660:$IV$660,[39]MMR!$A$668:$IV$668,[39]MMR!$A$690:$IV$690,[39]MMR!$A$695:$IV$695,[39]MMR!$A$703:$IV$703,[39]MMR!$A$724:$IV$724,[39]MMR!$A$729:$IV$729,[39]MMR!$A$737:$IV$737</definedName>
    <definedName name="other_sm" localSheetId="5">[39]MMR!$A$655:$IV$655,[39]MMR!$A$660:$IV$660,[39]MMR!$A$668:$IV$668,[39]MMR!$A$690:$IV$690,[39]MMR!$A$695:$IV$695,[39]MMR!$A$703:$IV$703,[39]MMR!$A$724:$IV$724,[39]MMR!$A$729:$IV$729,[39]MMR!$A$737:$IV$737</definedName>
    <definedName name="other_sm">[40]MMR!$A$655:$IV$655,[40]MMR!$A$660:$IV$660,[40]MMR!$A$668:$IV$668,[40]MMR!$A$690:$IV$690,[40]MMR!$A$695:$IV$695,[40]MMR!$A$703:$IV$703,[40]MMR!$A$724:$IV$724,[40]MMR!$A$729:$IV$729,[40]MMR!$A$737:$IV$737</definedName>
    <definedName name="outgoing_call_split" localSheetId="3">'[23]Market Inputs'!$E$96:$P$98</definedName>
    <definedName name="outgoing_call_split" localSheetId="0">'[24]Market Inputs'!$E$96:$P$98</definedName>
    <definedName name="outgoing_call_split" localSheetId="5">'[24]Market Inputs'!$E$96:$P$98</definedName>
    <definedName name="outgoing_call_split">'[25]Market Inputs'!$E$96:$P$98</definedName>
    <definedName name="outgoing_mins_to_fixed" localSheetId="3">[23]Revenues!$D$109:$O$109</definedName>
    <definedName name="outgoing_mins_to_fixed" localSheetId="0">[24]Revenues!$D$109:$O$109</definedName>
    <definedName name="outgoing_mins_to_fixed" localSheetId="5">[24]Revenues!$D$109:$O$109</definedName>
    <definedName name="outgoing_mins_to_fixed">[25]Revenues!$D$109:$O$109</definedName>
    <definedName name="outgoing_mins_to_mobile" localSheetId="3">[23]Revenues!$D$110:$O$110</definedName>
    <definedName name="outgoing_mins_to_mobile" localSheetId="0">[24]Revenues!$D$110:$O$110</definedName>
    <definedName name="outgoing_mins_to_mobile" localSheetId="5">[24]Revenues!$D$110:$O$110</definedName>
    <definedName name="outgoing_mins_to_mobile">[25]Revenues!$D$110:$O$110</definedName>
    <definedName name="outgoing_mins_to_own" localSheetId="3">[23]Revenues!$D$111:$O$111</definedName>
    <definedName name="outgoing_mins_to_own" localSheetId="0">[24]Revenues!$D$111:$O$111</definedName>
    <definedName name="outgoing_mins_to_own" localSheetId="5">[24]Revenues!$D$111:$O$111</definedName>
    <definedName name="outgoing_mins_to_own">[25]Revenues!$D$111:$O$111</definedName>
    <definedName name="OVER120">#REF!</definedName>
    <definedName name="p">#REF!</definedName>
    <definedName name="p_d_c">'[42]Reference Data'!$C$241:$C$243</definedName>
    <definedName name="Paje">#REF!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rticulars">#REF!</definedName>
    <definedName name="PASS_DATE">#N/A</definedName>
    <definedName name="PASS_EXPIR">#N/A</definedName>
    <definedName name="PASSPORT">#N/A</definedName>
    <definedName name="payables" localSheetId="3">'[23]Funds and Valuation'!$E$41:$P$41</definedName>
    <definedName name="payables" localSheetId="0">'[24]Funds and Valuation'!$E$41:$P$41</definedName>
    <definedName name="payables" localSheetId="5">'[24]Funds and Valuation'!$E$41:$P$41</definedName>
    <definedName name="payables">'[25]Funds and Valuation'!$E$41:$P$41</definedName>
    <definedName name="payback_period" localSheetId="3">'[23]Funds and Valuation'!$E$125</definedName>
    <definedName name="payback_period" localSheetId="0">'[24]Funds and Valuation'!$E$125</definedName>
    <definedName name="payback_period" localSheetId="5">'[24]Funds and Valuation'!$E$125</definedName>
    <definedName name="payback_period">'[25]Funds and Valuation'!$E$125</definedName>
    <definedName name="Payment_Date">#N/A</definedName>
    <definedName name="pc">'[42]Reference Data'!$C$144:$C$146</definedName>
    <definedName name="peak_funding" localSheetId="3">'[23]Funds and Valuation'!$E$126</definedName>
    <definedName name="peak_funding" localSheetId="0">'[24]Funds and Valuation'!$E$126</definedName>
    <definedName name="peak_funding" localSheetId="5">'[24]Funds and Valuation'!$E$126</definedName>
    <definedName name="peak_funding">'[25]Funds and Valuation'!$E$126</definedName>
    <definedName name="peak_funding_year" localSheetId="3">'[23]Funds and Valuation'!$E$127</definedName>
    <definedName name="peak_funding_year" localSheetId="0">'[24]Funds and Valuation'!$E$127</definedName>
    <definedName name="peak_funding_year" localSheetId="5">'[24]Funds and Valuation'!$E$127</definedName>
    <definedName name="peak_funding_year">'[25]Funds and Valuation'!$E$127</definedName>
    <definedName name="peak_incoming_flagfall" localSheetId="3">[23]Revenues!$D$231:$O$231</definedName>
    <definedName name="peak_incoming_flagfall" localSheetId="0">[24]Revenues!$D$231:$O$231</definedName>
    <definedName name="peak_incoming_flagfall" localSheetId="5">[24]Revenues!$D$231:$O$231</definedName>
    <definedName name="peak_incoming_flagfall">[25]Revenues!$D$231:$O$231</definedName>
    <definedName name="PERIODSETNAME1">#REF!</definedName>
    <definedName name="perp_tv" localSheetId="3">'[23]Funds and Valuation'!$E$102:$P$102</definedName>
    <definedName name="perp_tv" localSheetId="0">'[24]Funds and Valuation'!$E$102:$P$102</definedName>
    <definedName name="perp_tv" localSheetId="5">'[24]Funds and Valuation'!$E$102:$P$102</definedName>
    <definedName name="perp_tv">'[25]Funds and Valuation'!$E$102:$P$102</definedName>
    <definedName name="PFNO">#N/A</definedName>
    <definedName name="physical_pop_coverage" localSheetId="3">'[23]Market Inputs'!$E$7:$P$7</definedName>
    <definedName name="physical_pop_coverage" localSheetId="0">'[24]Market Inputs'!$E$7:$P$7</definedName>
    <definedName name="physical_pop_coverage" localSheetId="5">'[24]Market Inputs'!$E$7:$P$7</definedName>
    <definedName name="physical_pop_coverage">'[25]Market Inputs'!$E$7:$P$7</definedName>
    <definedName name="pi_ebitda" localSheetId="3">'[23]Funds and Valuation'!$E$138</definedName>
    <definedName name="pi_ebitda" localSheetId="0">'[24]Funds and Valuation'!$E$138</definedName>
    <definedName name="pi_ebitda" localSheetId="5">'[24]Funds and Valuation'!$E$138</definedName>
    <definedName name="pi_ebitda">'[25]Funds and Valuation'!$E$138</definedName>
    <definedName name="PL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3">'[23]Geographic Data'!$E$40:$E$139</definedName>
    <definedName name="pop_density" localSheetId="0">'[24]Geographic Data'!$E$40:$E$139</definedName>
    <definedName name="pop_density" localSheetId="5">'[24]Geographic Data'!$E$40:$E$139</definedName>
    <definedName name="pop_density">'[25]Geographic Data'!$E$40:$E$139</definedName>
    <definedName name="Popgrowth2">[43]Ceiling!$M$231</definedName>
    <definedName name="POSTERRORSTOSUSP1">#REF!</definedName>
    <definedName name="PPAR">#REF!</definedName>
    <definedName name="PPE">#REF!</definedName>
    <definedName name="PRESP">#REF!</definedName>
    <definedName name="PREV2">#N/A</definedName>
    <definedName name="PREVIOUS">#N/A</definedName>
    <definedName name="PrevYA">#REF!</definedName>
    <definedName name="_xlnm.Print_Area" localSheetId="1">' ARPU QAR '!$A$1:$J$75</definedName>
    <definedName name="_xlnm.Print_Area" localSheetId="6">' ARPU USD'!$B$1:$J$80</definedName>
    <definedName name="_xlnm.Print_Area" localSheetId="8">BS!$A$1:$F$81</definedName>
    <definedName name="_xlnm.Print_Area" localSheetId="3">Cust!$B$1:$H$74</definedName>
    <definedName name="_xlnm.Print_Area" localSheetId="9">PL!$A$1:$D$44</definedName>
    <definedName name="_xlnm.Print_Area" localSheetId="2">'Rev Dtls- QAR mln Final'!$B$1:$H$56</definedName>
    <definedName name="_xlnm.Print_Area" localSheetId="0">'Rev-QAR'!$A$1:$I$111</definedName>
    <definedName name="_xlnm.Print_Area" localSheetId="5">'Rev-USD'!$A$1:$I$111</definedName>
    <definedName name="_xlnm.Print_Area">'[36]1-OBJ98 '!$A$4:$G$38</definedName>
    <definedName name="PRINT_AREA_MI">'[36]1-OBJ98 '!$A$4:$G$38</definedName>
    <definedName name="Print_Area_Reset">#N/A</definedName>
    <definedName name="_xlnm.Print_Titles" localSheetId="3">Cust!$2:$4</definedName>
    <definedName name="_xlnm.Print_Titles" localSheetId="0">'Rev-QAR'!$3:$3</definedName>
    <definedName name="_xlnm.Print_Titles" localSheetId="5">'Rev-USD'!$3:$3</definedName>
    <definedName name="_xlnm.Print_Titles">'[36]1-OBJ98 '!$A$1:$IV$3</definedName>
    <definedName name="Print_Titles_MI" localSheetId="3">#REF!</definedName>
    <definedName name="Print_Titles_MI">#REF!</definedName>
    <definedName name="PrintArea">#REF!</definedName>
    <definedName name="PrintPrev">[43]Control!$B$8</definedName>
    <definedName name="PriorRows">#REF!</definedName>
    <definedName name="Prje">#REF!</definedName>
    <definedName name="PRN">#REF!</definedName>
    <definedName name="Proceeds">#REF!</definedName>
    <definedName name="Product">'[42]Reference Data'!$C$78:$C$81</definedName>
    <definedName name="Project">#REF!</definedName>
    <definedName name="PrOrder">[57]Lists!$A$53:$B$62</definedName>
    <definedName name="PTM">'[100]CONTRN BY DISTRICT'!#REF!</definedName>
    <definedName name="public_bhe" localSheetId="3">'[23]UMTS Capex'!$D$150:$O$150</definedName>
    <definedName name="public_bhe" localSheetId="0">'[24]UMTS Capex'!$D$150:$O$150</definedName>
    <definedName name="public_bhe" localSheetId="5">'[24]UMTS Capex'!$D$150:$O$150</definedName>
    <definedName name="public_bhe">'[25]UMTS Capex'!$D$150:$O$150</definedName>
    <definedName name="public_bhe_per_sub" localSheetId="3">'[23]UMTS Capex'!$D$125:$O$134</definedName>
    <definedName name="public_bhe_per_sub" localSheetId="0">'[24]UMTS Capex'!$D$125:$O$134</definedName>
    <definedName name="public_bhe_per_sub" localSheetId="5">'[24]UMTS Capex'!$D$125:$O$134</definedName>
    <definedName name="public_bhe_per_sub">'[25]UMTS Capex'!$D$125:$O$134</definedName>
    <definedName name="public_minutes_per_sub" localSheetId="3">'[23]UMTS Capex'!$D$110:$O$119</definedName>
    <definedName name="public_minutes_per_sub" localSheetId="0">'[24]UMTS Capex'!$D$110:$O$119</definedName>
    <definedName name="public_minutes_per_sub" localSheetId="5">'[24]UMTS Capex'!$D$110:$O$119</definedName>
    <definedName name="public_minutes_per_sub">'[25]UMTS Capex'!$D$110:$O$119</definedName>
    <definedName name="PURCHASE">#N/A</definedName>
    <definedName name="Q">[16]JAN!$AQ$5</definedName>
    <definedName name="QEAddition">#REF!</definedName>
    <definedName name="QEBF">#REF!</definedName>
    <definedName name="QECF">#REF!</definedName>
    <definedName name="QEDisposal">#REF!</definedName>
    <definedName name="QRev">[43]Revenue!$A$214:$R$231</definedName>
    <definedName name="QRev0">[43]Revenue!$A$213</definedName>
    <definedName name="QRev1">[43]Revenue!$C$216</definedName>
    <definedName name="QSub">[43]Shares!$A$477:$S$554</definedName>
    <definedName name="QSub0">[43]Shares!$A$477</definedName>
    <definedName name="QSub1">[43]Shares!$D$526</definedName>
    <definedName name="QSUM" localSheetId="3">[101]QCV_Forecasted!#REF!</definedName>
    <definedName name="QSUM" localSheetId="0">[102]QCV_Forecasted!#REF!</definedName>
    <definedName name="QSUM" localSheetId="5">[102]QCV_Forecasted!#REF!</definedName>
    <definedName name="QSUM">[103]QCV_Forecasted!#REF!</definedName>
    <definedName name="Qualifying_Cost">#REF!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'[42]Reference Data'!$C$230:$C$235</definedName>
    <definedName name="RA">[7]Notes!#REF!</definedName>
    <definedName name="RAJAS">#REF!</definedName>
    <definedName name="Range1">#REF!</definedName>
    <definedName name="RateAA">#REF!</definedName>
    <definedName name="RateIA">#REF!</definedName>
    <definedName name="RE_Disposal">#REF!</definedName>
    <definedName name="RE_tranferred_in">[37]Trans!#REF!</definedName>
    <definedName name="RE_transferred_in">[37]Trans!#REF!</definedName>
    <definedName name="REAddition">#REF!</definedName>
    <definedName name="Reais98">#REF!</definedName>
    <definedName name="Reais99" localSheetId="3">[8]Plan1!#REF!</definedName>
    <definedName name="Reais99">[9]Plan1!#REF!</definedName>
    <definedName name="real_local_salaries" localSheetId="3">[23]OpEx!$D$60:$O$68</definedName>
    <definedName name="real_local_salaries" localSheetId="0">[24]OpEx!$D$60:$O$68</definedName>
    <definedName name="real_local_salaries" localSheetId="5">[24]OpEx!$D$60:$O$68</definedName>
    <definedName name="real_local_salaries">[25]OpEx!$D$60:$O$68</definedName>
    <definedName name="REBF" localSheetId="3">#REF!</definedName>
    <definedName name="REBF" localSheetId="0">#REF!</definedName>
    <definedName name="REBF" localSheetId="5">#REF!</definedName>
    <definedName name="REBF">#REF!</definedName>
    <definedName name="receivables" localSheetId="3">[23]Revenues!$D$255:$O$255</definedName>
    <definedName name="receivables" localSheetId="0">[24]Revenues!$D$255:$O$255</definedName>
    <definedName name="receivables" localSheetId="5">[24]Revenues!$D$255:$O$255</definedName>
    <definedName name="receivables">[25]Revenues!$D$255:$O$255</definedName>
    <definedName name="RECF" localSheetId="3">#REF!</definedName>
    <definedName name="RECF" localSheetId="0">#REF!</definedName>
    <definedName name="RECF" localSheetId="5">#REF!</definedName>
    <definedName name="RECF">#REF!</definedName>
    <definedName name="Reclassification">#REF!</definedName>
    <definedName name="Recon">#REF!</definedName>
    <definedName name="RecordedAuditDifferences">#REF!</definedName>
    <definedName name="_xlnm.Recorder" localSheetId="0">#REF!</definedName>
    <definedName name="_xlnm.Recorder" localSheetId="5">#REF!</definedName>
    <definedName name="_xlnm.Recorder">#REF!</definedName>
    <definedName name="recurring_rev_cre" localSheetId="0">[39]MMR!$A$531:$IV$531</definedName>
    <definedName name="recurring_rev_cre" localSheetId="5">[39]MMR!$A$531:$IV$531</definedName>
    <definedName name="recurring_rev_cre">[40]MMR!$A$531:$IV$531</definedName>
    <definedName name="recurring_rev_pre" localSheetId="0">[39]MMR!$A$532:$IV$532</definedName>
    <definedName name="recurring_rev_pre" localSheetId="5">[39]MMR!$A$532:$IV$532</definedName>
    <definedName name="recurring_rev_pre">[40]MMR!$A$532:$IV$532</definedName>
    <definedName name="REDisposal">#REF!</definedName>
    <definedName name="RENT" localSheetId="3">[11]Revenue!#REF!</definedName>
    <definedName name="RENT">[32]Revenue!#REF!</definedName>
    <definedName name="RENTALS">#N/A</definedName>
    <definedName name="RENTALS1">#N/A</definedName>
    <definedName name="rented_sites" localSheetId="3">[23]OpEx!$D$124:$O$128</definedName>
    <definedName name="rented_sites" localSheetId="0">[24]OpEx!$D$124:$O$128</definedName>
    <definedName name="rented_sites" localSheetId="5">[24]OpEx!$D$124:$O$128</definedName>
    <definedName name="rented_sites">[25]OpEx!$D$124:$O$128</definedName>
    <definedName name="repayment_rate" localSheetId="3">'[23]Funds and Valuation'!$C$82</definedName>
    <definedName name="repayment_rate" localSheetId="0">'[24]Funds and Valuation'!$C$82</definedName>
    <definedName name="repayment_rate" localSheetId="5">'[24]Funds and Valuation'!$C$82</definedName>
    <definedName name="repayment_rate">'[25]Funds and Valuation'!$C$82</definedName>
    <definedName name="Report">#REF!</definedName>
    <definedName name="Report_Version_4">"A1"</definedName>
    <definedName name="ReportTitle1" localSheetId="0">#REF!</definedName>
    <definedName name="ReportTitle1" localSheetId="5">#REF!</definedName>
    <definedName name="ReportTitle1">#REF!</definedName>
    <definedName name="REQUOFFSET">[57]Lists!$E$29</definedName>
    <definedName name="res_scenario" localSheetId="3">'[23]Market Inputs'!$T$12</definedName>
    <definedName name="res_scenario" localSheetId="0">'[24]Market Inputs'!$T$12</definedName>
    <definedName name="res_scenario" localSheetId="5">'[24]Market Inputs'!$T$12</definedName>
    <definedName name="res_scenario">'[25]Market Inputs'!$T$12</definedName>
    <definedName name="res_scenario_number" localSheetId="3">'[23]Market Inputs'!$T$12</definedName>
    <definedName name="res_scenario_number" localSheetId="0">'[24]Market Inputs'!$T$12</definedName>
    <definedName name="res_scenario_number" localSheetId="5">'[24]Market Inputs'!$T$12</definedName>
    <definedName name="res_scenario_number">'[25]Market Inputs'!$T$12</definedName>
    <definedName name="RESPONSIBILITYAPPLICATIONID1">#REF!</definedName>
    <definedName name="RESPONSIBILITYID1">#REF!</definedName>
    <definedName name="RESPONSIBILITYNAME1">#REF!</definedName>
    <definedName name="RestNote">[104]HPASS.XLS!#REF!</definedName>
    <definedName name="Restricted_Sales_proceeds">#REF!</definedName>
    <definedName name="retail_debtor_days" localSheetId="3">[23]Revenues!$D$251:$O$251</definedName>
    <definedName name="retail_debtor_days" localSheetId="0">[24]Revenues!$D$251:$O$251</definedName>
    <definedName name="retail_debtor_days" localSheetId="5">[24]Revenues!$D$251:$O$251</definedName>
    <definedName name="retail_debtor_days">[25]Revenues!$D$251:$O$251</definedName>
    <definedName name="retained_earnings" localSheetId="3">'[23]Funds and Valuation'!$E$64:$P$64</definedName>
    <definedName name="retained_earnings" localSheetId="0">'[24]Funds and Valuation'!$E$64:$P$64</definedName>
    <definedName name="retained_earnings" localSheetId="5">'[24]Funds and Valuation'!$E$64:$P$64</definedName>
    <definedName name="retained_earnings">'[25]Funds and Valuation'!$E$64:$P$64</definedName>
    <definedName name="RETotal">#REF!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6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5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[43]Revenue!$A$159:$IV$212</definedName>
    <definedName name="RevBySeg0">[43]Revenue!$A$158</definedName>
    <definedName name="RevBySeg1">[43]Revenue!$C$161</definedName>
    <definedName name="revenue">[14]MMR!$A$546:$IV$546</definedName>
    <definedName name="revenue_due" localSheetId="3">[23]Revenues!$D$245:$O$245</definedName>
    <definedName name="revenue_due" localSheetId="0">[24]Revenues!$D$245:$O$245</definedName>
    <definedName name="revenue_due" localSheetId="5">[24]Revenues!$D$245:$O$245</definedName>
    <definedName name="revenue_due">[25]Revenues!$D$245:$O$245</definedName>
    <definedName name="revenuearea">#REF!</definedName>
    <definedName name="RevenueSumm">[43]Revenue!$A$119:$Q$157</definedName>
    <definedName name="RevenueSumm0">[43]Revenue!$A$118</definedName>
    <definedName name="RevenueSumm1">[43]Revenue!$C$121</definedName>
    <definedName name="Reversing_Errors_PY">#REF!</definedName>
    <definedName name="Reversing_Judgments_PY">#REF!</definedName>
    <definedName name="Revise05Plan" localSheetId="3">[105]Revised05Plan!$A$7:$N$79</definedName>
    <definedName name="Revise05Plan" localSheetId="0">[106]Revised05Plan!$A$7:$N$79</definedName>
    <definedName name="Revise05Plan" localSheetId="5">[106]Revised05Plan!$A$7:$N$79</definedName>
    <definedName name="Revise05Plan">[107]Revised05Plan!$A$7:$N$79</definedName>
    <definedName name="REVISED_YA94">#REF!</definedName>
    <definedName name="RIL">#REF!</definedName>
    <definedName name="rnt_capacity" localSheetId="3">'[23]UMTS Capex'!$D$364:$O$364</definedName>
    <definedName name="rnt_capacity" localSheetId="0">'[24]UMTS Capex'!$D$364:$O$364</definedName>
    <definedName name="rnt_capacity" localSheetId="5">'[24]UMTS Capex'!$D$364:$O$364</definedName>
    <definedName name="rnt_capacity">'[25]UMTS Capex'!$D$364:$O$364</definedName>
    <definedName name="rnt_installed" localSheetId="3">'[23]UMTS Capex'!$D$365:$O$365</definedName>
    <definedName name="rnt_installed" localSheetId="0">'[24]UMTS Capex'!$D$365:$O$365</definedName>
    <definedName name="rnt_installed" localSheetId="5">'[24]UMTS Capex'!$D$365:$O$365</definedName>
    <definedName name="rnt_installed">'[25]UMTS Capex'!$D$365:$O$365</definedName>
    <definedName name="rnt_utilisation" localSheetId="3">'[23]UMTS Capex'!$D$363:$O$363</definedName>
    <definedName name="rnt_utilisation" localSheetId="0">'[24]UMTS Capex'!$D$363:$O$363</definedName>
    <definedName name="rnt_utilisation" localSheetId="5">'[24]UMTS Capex'!$D$363:$O$363</definedName>
    <definedName name="rnt_utilisation">'[25]UMTS Capex'!$D$363:$O$363</definedName>
    <definedName name="Roaming">[43]Assumptions!$D$173</definedName>
    <definedName name="roaming_flag" localSheetId="3">'[23]Market Inputs'!$V$24</definedName>
    <definedName name="roaming_flag" localSheetId="0">'[24]Market Inputs'!$V$24</definedName>
    <definedName name="roaming_flag" localSheetId="5">'[24]Market Inputs'!$V$24</definedName>
    <definedName name="roaming_flag">'[25]Market Inputs'!$V$24</definedName>
    <definedName name="roaming_list" localSheetId="3">'[23]Market Inputs'!$V$27:$V$29</definedName>
    <definedName name="roaming_list" localSheetId="0">'[24]Market Inputs'!$V$27:$V$29</definedName>
    <definedName name="roaming_list" localSheetId="5">'[24]Market Inputs'!$V$27:$V$29</definedName>
    <definedName name="roaming_list">'[25]Market Inputs'!$V$27:$V$29</definedName>
    <definedName name="RowDetails1">#REF!</definedName>
    <definedName name="ROWSTOUPLOAD1">#REF!</definedName>
    <definedName name="RSITE" localSheetId="3">[11]Capex!#REF!</definedName>
    <definedName name="RSITE">[32]Capex!#REF!</definedName>
    <definedName name="rural_carriers_installed" localSheetId="3">'[23]UMTS Capex'!$D$337:$O$337</definedName>
    <definedName name="rural_carriers_installed" localSheetId="0">'[24]UMTS Capex'!$D$337:$O$337</definedName>
    <definedName name="rural_carriers_installed" localSheetId="5">'[24]UMTS Capex'!$D$337:$O$337</definedName>
    <definedName name="rural_carriers_installed">'[25]UMTS Capex'!$D$337:$O$337</definedName>
    <definedName name="rural_data_traffic" localSheetId="3">'[23]UMTS Capex'!$D$209:$O$209</definedName>
    <definedName name="rural_data_traffic" localSheetId="0">'[24]UMTS Capex'!$D$209:$O$209</definedName>
    <definedName name="rural_data_traffic" localSheetId="5">'[24]UMTS Capex'!$D$209:$O$209</definedName>
    <definedName name="rural_data_traffic">'[25]UMTS Capex'!$D$209:$O$209</definedName>
    <definedName name="rural_microcells_installed" localSheetId="3">'[23]UMTS Capex'!$D$344:$O$344</definedName>
    <definedName name="rural_microcells_installed" localSheetId="0">'[24]UMTS Capex'!$D$344:$O$344</definedName>
    <definedName name="rural_microcells_installed" localSheetId="5">'[24]UMTS Capex'!$D$344:$O$344</definedName>
    <definedName name="rural_microcells_installed">'[25]UMTS Capex'!$D$344:$O$344</definedName>
    <definedName name="s">#REF!</definedName>
    <definedName name="s_d_m">'[42]Reference Data'!$C$237:$C$239</definedName>
    <definedName name="sal">'[108]Raw Calc'!$A$1:$B$2034</definedName>
    <definedName name="SALES">#N/A</definedName>
    <definedName name="Sales_Proceeds">#REF!</definedName>
    <definedName name="sales_staff" localSheetId="3">[23]OpEx!$D$36:$O$36</definedName>
    <definedName name="sales_staff" localSheetId="0">[24]OpEx!$D$36:$O$36</definedName>
    <definedName name="sales_staff" localSheetId="5">[24]OpEx!$D$36:$O$36</definedName>
    <definedName name="sales_staff">[25]OpEx!$D$36:$O$36</definedName>
    <definedName name="SCEN">#REF!</definedName>
    <definedName name="SCEN1">#REF!</definedName>
    <definedName name="SCEN2">#REF!</definedName>
    <definedName name="scenario_list" localSheetId="3">'[23]Market Inputs'!$S$17:$S$21</definedName>
    <definedName name="scenario_list" localSheetId="0">'[24]Market Inputs'!$S$17:$S$21</definedName>
    <definedName name="scenario_list" localSheetId="5">'[24]Market Inputs'!$S$17:$S$21</definedName>
    <definedName name="scenario_list">'[25]Market Inputs'!$S$17:$S$21</definedName>
    <definedName name="scenario_mapping" localSheetId="3">'[23]Market Inputs'!$V$17:$W$21</definedName>
    <definedName name="scenario_mapping" localSheetId="0">'[24]Market Inputs'!$V$17:$W$21</definedName>
    <definedName name="scenario_mapping" localSheetId="5">'[24]Market Inputs'!$V$17:$W$21</definedName>
    <definedName name="scenario_mapping">'[25]Market Inputs'!$V$17:$W$21</definedName>
    <definedName name="scenario_number" localSheetId="3">'[23]Market Inputs'!$T$11</definedName>
    <definedName name="scenario_number" localSheetId="0">'[24]Market Inputs'!$T$11</definedName>
    <definedName name="scenario_number" localSheetId="5">'[24]Market Inputs'!$T$11</definedName>
    <definedName name="scenario_number">'[25]Market Inputs'!$T$11</definedName>
    <definedName name="SchNo">#REF!</definedName>
    <definedName name="SchRef">#REF!</definedName>
    <definedName name="SchRefText">#REF!</definedName>
    <definedName name="sdp">'[42]Reference Data'!$C$208:$C$212</definedName>
    <definedName name="Security">'[42]Reference Data'!$C$154:$C$167</definedName>
    <definedName name="senior_managers" localSheetId="3">[23]OpEx!$D$42:$O$42</definedName>
    <definedName name="senior_managers" localSheetId="0">[24]OpEx!$D$42:$O$42</definedName>
    <definedName name="senior_managers" localSheetId="5">[24]OpEx!$D$42:$O$42</definedName>
    <definedName name="senior_managers">[25]OpEx!$D$42:$O$42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3">[23]Sensitivity!$S$9</definedName>
    <definedName name="sensitivity_on_flag" localSheetId="0">[24]Sensitivity!$S$9</definedName>
    <definedName name="sensitivity_on_flag" localSheetId="5">[24]Sensitivity!$S$9</definedName>
    <definedName name="sensitivity_on_flag">[25]Sensitivity!$S$9</definedName>
    <definedName name="sep" localSheetId="3">'[22]DATA 2003'!#REF!</definedName>
    <definedName name="sep" localSheetId="0">'[22]DATA 2003'!#REF!</definedName>
    <definedName name="sep" localSheetId="5">'[22]DATA 2003'!#REF!</definedName>
    <definedName name="sep">'[22]DATA 2003'!#REF!</definedName>
    <definedName name="servers">'[42]Reference Data'!$C$131:$C$135</definedName>
    <definedName name="service">'[42]Reference Data'!$C$92:$C$110</definedName>
    <definedName name="service_provisioning_staff" localSheetId="3">[23]OpEx!$D$28:$O$28</definedName>
    <definedName name="service_provisioning_staff" localSheetId="0">[24]OpEx!$D$28:$O$28</definedName>
    <definedName name="service_provisioning_staff" localSheetId="5">[24]OpEx!$D$28:$O$28</definedName>
    <definedName name="service_provisioning_staff">[25]OpEx!$D$28:$O$28</definedName>
    <definedName name="SETOFBOOKSID1">#REF!</definedName>
    <definedName name="SETOFBOOKSNAME1">#REF!</definedName>
    <definedName name="SetTopCost" localSheetId="3">[8]Plan1!$F$17</definedName>
    <definedName name="SetTopCost" localSheetId="0">[9]Plan1!$F$17</definedName>
    <definedName name="SetTopCost" localSheetId="5">[9]Plan1!$F$17</definedName>
    <definedName name="SetTopCost">[10]Plan1!$F$17</definedName>
    <definedName name="sfsdsdf">#REF!</definedName>
    <definedName name="sgsn_cap" localSheetId="3">'[23]UMTS Capex'!$D$18</definedName>
    <definedName name="sgsn_cap" localSheetId="0">'[24]UMTS Capex'!$D$18</definedName>
    <definedName name="sgsn_cap" localSheetId="5">'[24]UMTS Capex'!$D$18</definedName>
    <definedName name="sgsn_cap">'[25]UMTS Capex'!$D$18</definedName>
    <definedName name="SHARE" localSheetId="3">[11]Subs!#REF!</definedName>
    <definedName name="SHARE">[32]Subs!#REF!</definedName>
    <definedName name="share_holders_funds" localSheetId="3">'[23]Funds and Valuation'!$E$65:$P$65</definedName>
    <definedName name="share_holders_funds" localSheetId="0">'[24]Funds and Valuation'!$E$65:$P$65</definedName>
    <definedName name="share_holders_funds" localSheetId="5">'[24]Funds and Valuation'!$E$65:$P$65</definedName>
    <definedName name="share_holders_funds">'[25]Funds and Valuation'!$E$65:$P$65</definedName>
    <definedName name="share_tog">#REF!</definedName>
    <definedName name="SHARE1" localSheetId="3">[11]Subs!#REF!</definedName>
    <definedName name="SHARE1">[32]Subs!#REF!</definedName>
    <definedName name="SHARE2" localSheetId="3">[11]Subs!#REF!</definedName>
    <definedName name="SHARE2">[32]Subs!#REF!</definedName>
    <definedName name="SHARE3" localSheetId="3">[11]Subs!#REF!</definedName>
    <definedName name="SHARE3">[32]Subs!#REF!</definedName>
    <definedName name="SHARE4" localSheetId="3">[11]Subs!#REF!</definedName>
    <definedName name="SHARE4">[32]Subs!#REF!</definedName>
    <definedName name="SHAREHOLDER_1">[63]Notes!#REF!</definedName>
    <definedName name="sheet15" localSheetId="3">#REF!</definedName>
    <definedName name="sheet15" localSheetId="0">#REF!</definedName>
    <definedName name="sheet15" localSheetId="5">#REF!</definedName>
    <definedName name="sheet15">#REF!</definedName>
    <definedName name="sheet155" localSheetId="0">#REF!</definedName>
    <definedName name="sheet155" localSheetId="5">#REF!</definedName>
    <definedName name="sheet155">#REF!</definedName>
    <definedName name="sheet2" localSheetId="0">#REF!</definedName>
    <definedName name="sheet2" localSheetId="5">#REF!</definedName>
    <definedName name="sheet2">#REF!</definedName>
    <definedName name="sheet21121" localSheetId="0">#REF!</definedName>
    <definedName name="sheet21121" localSheetId="5">#REF!</definedName>
    <definedName name="sheet21121">#REF!</definedName>
    <definedName name="sheet22" localSheetId="0">#REF!</definedName>
    <definedName name="sheet22" localSheetId="5">#REF!</definedName>
    <definedName name="sheet22">#REF!</definedName>
    <definedName name="sheet222" localSheetId="0">#REF!</definedName>
    <definedName name="sheet222" localSheetId="5">#REF!</definedName>
    <definedName name="sheet222">#REF!</definedName>
    <definedName name="sheet3" localSheetId="0">#REF!</definedName>
    <definedName name="sheet3" localSheetId="5">#REF!</definedName>
    <definedName name="sheet3">#REF!</definedName>
    <definedName name="sheet30" localSheetId="0">#REF!</definedName>
    <definedName name="sheet30" localSheetId="5">#REF!</definedName>
    <definedName name="sheet30">#REF!</definedName>
    <definedName name="sheet333" localSheetId="0">#REF!</definedName>
    <definedName name="sheet333" localSheetId="5">#REF!</definedName>
    <definedName name="sheet333">#REF!</definedName>
    <definedName name="sheet4" localSheetId="0">#REF!</definedName>
    <definedName name="sheet4" localSheetId="5">#REF!</definedName>
    <definedName name="sheet4">#REF!</definedName>
    <definedName name="sheet41" localSheetId="0">#REF!</definedName>
    <definedName name="sheet41" localSheetId="5">#REF!</definedName>
    <definedName name="sheet41">#REF!</definedName>
    <definedName name="sheet5" localSheetId="0">#REF!</definedName>
    <definedName name="sheet5" localSheetId="5">#REF!</definedName>
    <definedName name="sheet5">#REF!</definedName>
    <definedName name="sheet51" localSheetId="0">#REF!</definedName>
    <definedName name="sheet51" localSheetId="5">#REF!</definedName>
    <definedName name="sheet51">#REF!</definedName>
    <definedName name="sheet55" localSheetId="0">#REF!</definedName>
    <definedName name="sheet55" localSheetId="5">#REF!</definedName>
    <definedName name="sheet55">#REF!</definedName>
    <definedName name="sheet555" localSheetId="0">#REF!</definedName>
    <definedName name="sheet555" localSheetId="5">#REF!</definedName>
    <definedName name="sheet555">#REF!</definedName>
    <definedName name="sheet57" localSheetId="0">#REF!</definedName>
    <definedName name="sheet57" localSheetId="5">#REF!</definedName>
    <definedName name="sheet57">#REF!</definedName>
    <definedName name="sheet6" localSheetId="0">#REF!</definedName>
    <definedName name="sheet6" localSheetId="5">#REF!</definedName>
    <definedName name="sheet6">#REF!</definedName>
    <definedName name="sheet66" localSheetId="0">#REF!</definedName>
    <definedName name="sheet66" localSheetId="5">#REF!</definedName>
    <definedName name="sheet66">#REF!</definedName>
    <definedName name="sheet77" localSheetId="0">#REF!</definedName>
    <definedName name="sheet77" localSheetId="5">#REF!</definedName>
    <definedName name="sheet77">#REF!</definedName>
    <definedName name="sheet888" localSheetId="0">#REF!</definedName>
    <definedName name="sheet888" localSheetId="5">#REF!</definedName>
    <definedName name="sheet888">#REF!</definedName>
    <definedName name="sheetr" localSheetId="0">#REF!</definedName>
    <definedName name="sheetr" localSheetId="5">#REF!</definedName>
    <definedName name="sheetr">#REF!</definedName>
    <definedName name="SheLett">[109]Lease!#REF!</definedName>
    <definedName name="shheet" localSheetId="0">#REF!</definedName>
    <definedName name="shheet" localSheetId="5">#REF!</definedName>
    <definedName name="shheet">#REF!</definedName>
    <definedName name="shos">#REF!</definedName>
    <definedName name="SIGN">[63]Notes!#REF!</definedName>
    <definedName name="SIGNING">[7]Notes!#REF!</definedName>
    <definedName name="site_opex" localSheetId="3">[23]OpEx!$D$143:$O$143</definedName>
    <definedName name="site_opex" localSheetId="0">[24]OpEx!$D$143:$O$143</definedName>
    <definedName name="site_opex" localSheetId="5">[24]OpEx!$D$143:$O$143</definedName>
    <definedName name="site_opex">[25]OpEx!$D$143:$O$143</definedName>
    <definedName name="site_rental_costs" localSheetId="3">[23]OpEx!$D$130:$O$133</definedName>
    <definedName name="site_rental_costs" localSheetId="0">[24]OpEx!$D$130:$O$133</definedName>
    <definedName name="site_rental_costs" localSheetId="5">[24]OpEx!$D$130:$O$133</definedName>
    <definedName name="site_rental_costs">[25]OpEx!$D$130:$O$133</definedName>
    <definedName name="site_sens_factor" localSheetId="3">[23]Sensitivity!$E$23:$P$23</definedName>
    <definedName name="site_sens_factor" localSheetId="0">[24]Sensitivity!$E$23:$P$23</definedName>
    <definedName name="site_sens_factor" localSheetId="5">[24]Sensitivity!$E$23:$P$23</definedName>
    <definedName name="site_sens_factor">[25]Sensitivity!$E$23:$P$23</definedName>
    <definedName name="SLSP">#N/A</definedName>
    <definedName name="sm" localSheetId="0">[39]MMR!$A$635:$IV$635,[39]MMR!$A$638:$IV$638,[39]MMR!$A$641:$IV$641,[39]MMR!$A$652:$IV$652,[39]MMR!$A$670:$IV$670,[39]MMR!$A$673:$IV$673,[39]MMR!$A$676:$IV$676,[39]MMR!$A$687:$IV$687,[39]MMR!$A$705:$IV$705,[39]MMR!$A$708:$IV$708,[39]MMR!$A$710:$IV$710,[39]MMR!$A$721:$IV$721</definedName>
    <definedName name="sm" localSheetId="5">[39]MMR!$A$635:$IV$635,[39]MMR!$A$638:$IV$638,[39]MMR!$A$641:$IV$641,[39]MMR!$A$652:$IV$652,[39]MMR!$A$670:$IV$670,[39]MMR!$A$673:$IV$673,[39]MMR!$A$676:$IV$676,[39]MMR!$A$687:$IV$687,[39]MMR!$A$705:$IV$705,[39]MMR!$A$708:$IV$708,[39]MMR!$A$710:$IV$710,[39]MMR!$A$721:$IV$721</definedName>
    <definedName name="sm">[40]MMR!$A$635:$IV$635,[40]MMR!$A$638:$IV$638,[40]MMR!$A$641:$IV$641,[40]MMR!$A$652:$IV$652,[40]MMR!$A$670:$IV$670,[40]MMR!$A$673:$IV$673,[40]MMR!$A$676:$IV$676,[40]MMR!$A$687:$IV$687,[40]MMR!$A$705:$IV$705,[40]MMR!$A$708:$IV$708,[40]MMR!$A$710:$IV$710,[40]MMR!$A$721:$IV$721</definedName>
    <definedName name="sm_cost" localSheetId="0">[39]MMR!$A$1357:$IV$1357</definedName>
    <definedName name="sm_cost" localSheetId="5">[39]MMR!$A$1357:$IV$1357</definedName>
    <definedName name="sm_cost">[40]MMR!$A$1357:$IV$1357</definedName>
    <definedName name="sm_cost_cre" localSheetId="0">[39]MMR!$A$1355:$IV$1355</definedName>
    <definedName name="sm_cost_cre" localSheetId="5">[39]MMR!$A$1355:$IV$1355</definedName>
    <definedName name="sm_cost_cre">[40]MMR!$A$1355:$IV$1355</definedName>
    <definedName name="sm_cost_isp" localSheetId="0">[39]MMR!$A$1356:$IV$1356</definedName>
    <definedName name="sm_cost_isp" localSheetId="5">[39]MMR!$A$1356:$IV$1356</definedName>
    <definedName name="sm_cost_isp">[40]MMR!$A$1356:$IV$1356</definedName>
    <definedName name="sm_cost_pre" localSheetId="0">[39]MMR!$A$1354:$IV$1354</definedName>
    <definedName name="sm_cost_pre" localSheetId="5">[39]MMR!$A$1354:$IV$1354</definedName>
    <definedName name="sm_cost_pre">[40]MMR!$A$1354:$IV$1354</definedName>
    <definedName name="sm_cre" localSheetId="0">'[80]2001'!$A$635:$IV$635,'[80]2001'!$A$638:$IV$638,'[80]2001'!$A$641:$IV$641,'[80]2001'!$A$652:$IV$652</definedName>
    <definedName name="sm_cre" localSheetId="5">'[80]2001'!$A$635:$IV$635,'[80]2001'!$A$638:$IV$638,'[80]2001'!$A$641:$IV$641,'[80]2001'!$A$652:$IV$652</definedName>
    <definedName name="sm_cre">'[81]2001'!$A$635:$IV$635,'[81]2001'!$A$638:$IV$638,'[81]2001'!$A$641:$IV$641,'[81]2001'!$A$652:$IV$652</definedName>
    <definedName name="sm_ga" localSheetId="0">[39]MMR!$A$1360:$IV$1360</definedName>
    <definedName name="sm_ga" localSheetId="5">[39]MMR!$A$1360:$IV$1360</definedName>
    <definedName name="sm_ga">[40]MMR!$A$1360:$IV$1360</definedName>
    <definedName name="sm_isp" localSheetId="0">'[80]2001'!$A$705:$IV$705,'[80]2001'!$A$708:$IV$708,'[80]2001'!$A$710:$IV$710,'[80]2001'!$A$721:$IV$721</definedName>
    <definedName name="sm_isp" localSheetId="5">'[80]2001'!$A$705:$IV$705,'[80]2001'!$A$708:$IV$708,'[80]2001'!$A$710:$IV$710,'[80]2001'!$A$721:$IV$721</definedName>
    <definedName name="sm_isp">'[81]2001'!$A$705:$IV$705,'[81]2001'!$A$708:$IV$708,'[81]2001'!$A$710:$IV$710,'[81]2001'!$A$721:$IV$721</definedName>
    <definedName name="sm_pre" localSheetId="0">'[80]2001'!$A$670:$IV$670,'[80]2001'!$A$673:$IV$673,'[80]2001'!$A$676:$IV$676,'[80]2001'!$A$687:$IV$687</definedName>
    <definedName name="sm_pre" localSheetId="5">'[80]2001'!$A$670:$IV$670,'[80]2001'!$A$673:$IV$673,'[80]2001'!$A$676:$IV$676,'[80]2001'!$A$687:$IV$687</definedName>
    <definedName name="sm_pre">'[81]2001'!$A$670:$IV$670,'[81]2001'!$A$673:$IV$673,'[81]2001'!$A$676:$IV$676,'[81]2001'!$A$687:$IV$687</definedName>
    <definedName name="sm_total" localSheetId="0">'[80]2001'!$A$844:$IV$844,'[80]2001'!$A$739:$IV$739</definedName>
    <definedName name="sm_total" localSheetId="5">'[80]2001'!$A$844:$IV$844,'[80]2001'!$A$739:$IV$739</definedName>
    <definedName name="sm_total">'[81]2001'!$A$844:$IV$844,'[81]2001'!$A$739:$IV$739</definedName>
    <definedName name="SmallNum" localSheetId="3">'[59]M-Share'!$G$12</definedName>
    <definedName name="SmallNum" localSheetId="0">'[60]M-Share'!$G$12</definedName>
    <definedName name="SmallNum" localSheetId="5">'[60]M-Share'!$G$12</definedName>
    <definedName name="SmallNum">'[110]M-Share'!$G$12</definedName>
    <definedName name="social_costs" localSheetId="3">[23]OpEx!$D$72:$O$72</definedName>
    <definedName name="social_costs" localSheetId="0">[24]OpEx!$D$72:$O$72</definedName>
    <definedName name="social_costs" localSheetId="5">[24]OpEx!$D$72:$O$72</definedName>
    <definedName name="social_costs">[25]OpEx!$D$72:$O$72</definedName>
    <definedName name="Software">#REF!</definedName>
    <definedName name="sp">#REF!</definedName>
    <definedName name="sp_proportion" localSheetId="3">[23]OpEx!$D$188:$O$188</definedName>
    <definedName name="sp_proportion" localSheetId="0">[24]OpEx!$D$188:$O$188</definedName>
    <definedName name="sp_proportion" localSheetId="5">[24]OpEx!$D$188:$O$188</definedName>
    <definedName name="sp_proportion">[25]OpEx!$D$188:$O$188</definedName>
    <definedName name="SPEC" localSheetId="3">[11]Opex!#REF!</definedName>
    <definedName name="SPEC">[32]Opex!#REF!</definedName>
    <definedName name="SPECW" localSheetId="3">[11]Opex!#REF!</definedName>
    <definedName name="SPECW">[32]Opex!#REF!</definedName>
    <definedName name="Spot">#REF!</definedName>
    <definedName name="SS">#REF!</definedName>
    <definedName name="staff_salaries" localSheetId="3">[23]OpEx!$D$75:$O$83</definedName>
    <definedName name="staff_salaries" localSheetId="0">[24]OpEx!$D$75:$O$83</definedName>
    <definedName name="staff_salaries" localSheetId="5">[24]OpEx!$D$75:$O$83</definedName>
    <definedName name="staff_salaries">[25]OpEx!$D$75:$O$83</definedName>
    <definedName name="start" localSheetId="0">[39]MMR!$J$1:$J$65536</definedName>
    <definedName name="start" localSheetId="5">[39]MMR!$J$1:$J$65536</definedName>
    <definedName name="start">[40]MMR!$J$1:$J$65536</definedName>
    <definedName name="STARTJOURNALIMPORT1">#REF!</definedName>
    <definedName name="step04" localSheetId="3">#REF!</definedName>
    <definedName name="step04">#REF!</definedName>
    <definedName name="step05" localSheetId="3">#REF!</definedName>
    <definedName name="step05">#REF!</definedName>
    <definedName name="step06" localSheetId="3">#REF!</definedName>
    <definedName name="step06">#REF!</definedName>
    <definedName name="step07">[111]PRE!#REF!</definedName>
    <definedName name="step08" localSheetId="3">'[67]FORECAST:FORECAST PREPAID'!$I$4:$I$42</definedName>
    <definedName name="step08" localSheetId="0">'[68]FORECAST:FORECAST PREPAID'!$I$4:$I$42</definedName>
    <definedName name="step08" localSheetId="5">'[68]FORECAST:FORECAST PREPAID'!$I$4:$I$42</definedName>
    <definedName name="step08">'[47]FORECAST:FORECAST PREPAID'!$I$4:$I$42</definedName>
    <definedName name="step09">#REF!,#REF!</definedName>
    <definedName name="step10" localSheetId="3">#REF!</definedName>
    <definedName name="step10">#REF!</definedName>
    <definedName name="step1000" localSheetId="0">[93]Incoming!$AA$10:$AA$95</definedName>
    <definedName name="step1000" localSheetId="5">[93]Incoming!$AA$10:$AA$95</definedName>
    <definedName name="step1000">[94]Incoming!$AA$10:$AA$95</definedName>
    <definedName name="step11" localSheetId="3">#REF!</definedName>
    <definedName name="step11">#REF!</definedName>
    <definedName name="step12" localSheetId="3">#REF!</definedName>
    <definedName name="step12">#REF!</definedName>
    <definedName name="step20" localSheetId="0">#REF!,#REF!</definedName>
    <definedName name="step20" localSheetId="5">#REF!,#REF!</definedName>
    <definedName name="step20">#REF!,#REF!</definedName>
    <definedName name="step21" localSheetId="0">#REF!,#REF!</definedName>
    <definedName name="step21" localSheetId="5">#REF!,#REF!</definedName>
    <definedName name="step21">#REF!,#REF!</definedName>
    <definedName name="step22" localSheetId="3">#REF!</definedName>
    <definedName name="step22">#REF!</definedName>
    <definedName name="step23" localSheetId="3">#REF!</definedName>
    <definedName name="step23">#REF!</definedName>
    <definedName name="step241">#REF!</definedName>
    <definedName name="step242" localSheetId="3">#REF!</definedName>
    <definedName name="step242">#REF!</definedName>
    <definedName name="step243" localSheetId="3">#REF!</definedName>
    <definedName name="step243">#REF!</definedName>
    <definedName name="step25">#REF!</definedName>
    <definedName name="step26">#REF!</definedName>
    <definedName name="step27" localSheetId="3">#REF!</definedName>
    <definedName name="step27">#REF!</definedName>
    <definedName name="step35" localSheetId="3">[67]MTHCF!$G$57:$S$62,[67]MTHCF!$G$16:$S$17</definedName>
    <definedName name="step35" localSheetId="0">[68]MTHCF!$G$57:$S$62,[68]MTHCF!$G$16:$S$17</definedName>
    <definedName name="step35" localSheetId="5">[68]MTHCF!$G$57:$S$62,[68]MTHCF!$G$16:$S$17</definedName>
    <definedName name="step35">[47]MTHCF!$G$57:$S$62,[47]MTHCF!$G$16:$S$17</definedName>
    <definedName name="step36">#REF!</definedName>
    <definedName name="step37">#REF!</definedName>
    <definedName name="step38">#REF!,#REF!,#REF!,#REF!,#REF!</definedName>
    <definedName name="STF" localSheetId="3">#REF!</definedName>
    <definedName name="STF">#REF!</definedName>
    <definedName name="storage">'[42]Reference Data'!$C$137:$C$142</definedName>
    <definedName name="StratPlan" localSheetId="3">[105]StratPlan!$D$6:$M$120</definedName>
    <definedName name="StratPlan" localSheetId="0">[106]StratPlan!$D$6:$M$120</definedName>
    <definedName name="StratPlan" localSheetId="5">[106]StratPlan!$D$6:$M$120</definedName>
    <definedName name="StratPlan">[107]StratPlan!$D$6:$M$120</definedName>
    <definedName name="Struct.cat">[57]STRUCT!$A$1:$IV$1</definedName>
    <definedName name="Structure">[57]STRUCT!$A$1:$L$65536</definedName>
    <definedName name="Stub">#REF!</definedName>
    <definedName name="SubAnal">[43]Shares!$A$404:$R$452</definedName>
    <definedName name="SubAnal0">[43]Shares!$A$404</definedName>
    <definedName name="SubAnal1">[43]Shares!$D$407</definedName>
    <definedName name="SUBMISSION">#REF!</definedName>
    <definedName name="SUBMIT" localSheetId="3">[7]Notes!#REF!</definedName>
    <definedName name="SUBMIT" localSheetId="0">[7]Notes!#REF!</definedName>
    <definedName name="SUBMIT" localSheetId="5">[7]Notes!#REF!</definedName>
    <definedName name="SUBMIT">[7]Notes!#REF!</definedName>
    <definedName name="subs_call_rev_seg1" localSheetId="3">[23]Revenues!$D$132:$O$132</definedName>
    <definedName name="subs_call_rev_seg1" localSheetId="0">[24]Revenues!$D$132:$O$132</definedName>
    <definedName name="subs_call_rev_seg1" localSheetId="5">[24]Revenues!$D$132:$O$132</definedName>
    <definedName name="subs_call_rev_seg1">[25]Revenues!$D$132:$O$132</definedName>
    <definedName name="subs_call_rev_seg10" localSheetId="3">[23]Revenues!$D$142:$O$142</definedName>
    <definedName name="subs_call_rev_seg10" localSheetId="0">[24]Revenues!$D$142:$O$142</definedName>
    <definedName name="subs_call_rev_seg10" localSheetId="5">[24]Revenues!$D$142:$O$142</definedName>
    <definedName name="subs_call_rev_seg10">[25]Revenues!$D$142:$O$142</definedName>
    <definedName name="subs_call_rev_seg2" localSheetId="3">[23]Revenues!$D$133:$O$133</definedName>
    <definedName name="subs_call_rev_seg2" localSheetId="0">[24]Revenues!$D$133:$O$133</definedName>
    <definedName name="subs_call_rev_seg2" localSheetId="5">[24]Revenues!$D$133:$O$133</definedName>
    <definedName name="subs_call_rev_seg2">[25]Revenues!$D$133:$O$133</definedName>
    <definedName name="subs_call_rev_seg3" localSheetId="3">[23]Revenues!$D$134:$O$134</definedName>
    <definedName name="subs_call_rev_seg3" localSheetId="0">[24]Revenues!$D$134:$O$134</definedName>
    <definedName name="subs_call_rev_seg3" localSheetId="5">[24]Revenues!$D$134:$O$134</definedName>
    <definedName name="subs_call_rev_seg3">[25]Revenues!$D$134:$O$134</definedName>
    <definedName name="subs_call_rev_seg4" localSheetId="3">[23]Revenues!$D$135:$O$135</definedName>
    <definedName name="subs_call_rev_seg4" localSheetId="0">[24]Revenues!$D$135:$O$135</definedName>
    <definedName name="subs_call_rev_seg4" localSheetId="5">[24]Revenues!$D$135:$O$135</definedName>
    <definedName name="subs_call_rev_seg4">[25]Revenues!$D$135:$O$135</definedName>
    <definedName name="subs_call_rev_seg5" localSheetId="3">[23]Revenues!$D$137:$O$137</definedName>
    <definedName name="subs_call_rev_seg5" localSheetId="0">[24]Revenues!$D$137:$O$137</definedName>
    <definedName name="subs_call_rev_seg5" localSheetId="5">[24]Revenues!$D$137:$O$137</definedName>
    <definedName name="subs_call_rev_seg5">[25]Revenues!$D$137:$O$137</definedName>
    <definedName name="subs_call_rev_seg6" localSheetId="3">[23]Revenues!$D$138:$O$138</definedName>
    <definedName name="subs_call_rev_seg6" localSheetId="0">[24]Revenues!$D$138:$O$138</definedName>
    <definedName name="subs_call_rev_seg6" localSheetId="5">[24]Revenues!$D$138:$O$138</definedName>
    <definedName name="subs_call_rev_seg6">[25]Revenues!$D$138:$O$138</definedName>
    <definedName name="subs_call_rev_seg7" localSheetId="3">[23]Revenues!$D$139:$O$139</definedName>
    <definedName name="subs_call_rev_seg7" localSheetId="0">[24]Revenues!$D$139:$O$139</definedName>
    <definedName name="subs_call_rev_seg7" localSheetId="5">[24]Revenues!$D$139:$O$139</definedName>
    <definedName name="subs_call_rev_seg7">[25]Revenues!$D$139:$O$139</definedName>
    <definedName name="subs_call_rev_seg8" localSheetId="3">[23]Revenues!$D$140:$O$140</definedName>
    <definedName name="subs_call_rev_seg8" localSheetId="0">[24]Revenues!$D$140:$O$140</definedName>
    <definedName name="subs_call_rev_seg8" localSheetId="5">[24]Revenues!$D$140:$O$140</definedName>
    <definedName name="subs_call_rev_seg8">[25]Revenues!$D$140:$O$140</definedName>
    <definedName name="subs_call_rev_seg9" localSheetId="3">[23]Revenues!$D$141:$O$141</definedName>
    <definedName name="subs_call_rev_seg9" localSheetId="0">[24]Revenues!$D$141:$O$141</definedName>
    <definedName name="subs_call_rev_seg9" localSheetId="5">[24]Revenues!$D$141:$O$141</definedName>
    <definedName name="subs_call_rev_seg9">[25]Revenues!$D$141:$O$141</definedName>
    <definedName name="subs_cre" localSheetId="0">[39]MMR!$A$1321:$IV$1321</definedName>
    <definedName name="subs_cre" localSheetId="5">[39]MMR!$A$1321:$IV$1321</definedName>
    <definedName name="subs_cre">[40]MMR!$A$1321:$IV$1321</definedName>
    <definedName name="subs_pre" localSheetId="0">[39]MMR!$A$1322:$IV$1322</definedName>
    <definedName name="subs_pre" localSheetId="5">[39]MMR!$A$1322:$IV$1322</definedName>
    <definedName name="subs_pre">[40]MMR!$A$1322:$IV$1322</definedName>
    <definedName name="SUBS01" localSheetId="3">[11]Revenue!#REF!</definedName>
    <definedName name="SUBS01">[32]Revenue!#REF!</definedName>
    <definedName name="SUBSLOC" localSheetId="3">[11]Capex!#REF!</definedName>
    <definedName name="SUBSLOC">[32]Capex!#REF!</definedName>
    <definedName name="suburban_carriers_installed" localSheetId="3">'[23]UMTS Capex'!$D$301:$O$301</definedName>
    <definedName name="suburban_carriers_installed" localSheetId="0">'[24]UMTS Capex'!$D$301:$O$301</definedName>
    <definedName name="suburban_carriers_installed" localSheetId="5">'[24]UMTS Capex'!$D$301:$O$301</definedName>
    <definedName name="suburban_carriers_installed">'[25]UMTS Capex'!$D$301:$O$301</definedName>
    <definedName name="suburban_data_traffic" localSheetId="3">'[23]UMTS Capex'!$D$208:$O$208</definedName>
    <definedName name="suburban_data_traffic" localSheetId="0">'[24]UMTS Capex'!$D$208:$O$208</definedName>
    <definedName name="suburban_data_traffic" localSheetId="5">'[24]UMTS Capex'!$D$208:$O$208</definedName>
    <definedName name="suburban_data_traffic">'[25]UMTS Capex'!$D$208:$O$208</definedName>
    <definedName name="suburban_microcells_installed" localSheetId="3">'[23]UMTS Capex'!$D$308:$O$308</definedName>
    <definedName name="suburban_microcells_installed" localSheetId="0">'[24]UMTS Capex'!$D$308:$O$308</definedName>
    <definedName name="suburban_microcells_installed" localSheetId="5">'[24]UMTS Capex'!$D$308:$O$308</definedName>
    <definedName name="suburban_microcells_installed">'[25]UMTS Capex'!$D$308:$O$308</definedName>
    <definedName name="SUBW" localSheetId="3">[11]Subs!#REF!</definedName>
    <definedName name="SUBW">[32]Subs!#REF!</definedName>
    <definedName name="SUM">#REF!</definedName>
    <definedName name="SumCol">#REF!</definedName>
    <definedName name="Summary">[43]Summary!$A$1:$Q$56</definedName>
    <definedName name="Summary0">[43]Summary!$A$1</definedName>
    <definedName name="Summary1">[43]Summary!$C$4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[57]Lists!$B$27</definedName>
    <definedName name="supplier">'[42]Reference Data'!$C$112:$C$114</definedName>
    <definedName name="supplier_credit_term" localSheetId="3">'[23]Funds and Valuation'!$C$75</definedName>
    <definedName name="supplier_credit_term" localSheetId="0">'[24]Funds and Valuation'!$C$75</definedName>
    <definedName name="supplier_credit_term" localSheetId="5">'[24]Funds and Valuation'!$C$75</definedName>
    <definedName name="supplier_credit_term">'[25]Funds and Valuation'!$C$75</definedName>
    <definedName name="supplier_principal_repayment" localSheetId="3">'[23]Funds and Valuation'!$E$75:$P$75</definedName>
    <definedName name="supplier_principal_repayment" localSheetId="0">'[24]Funds and Valuation'!$E$75:$P$75</definedName>
    <definedName name="supplier_principal_repayment" localSheetId="5">'[24]Funds and Valuation'!$E$75:$P$75</definedName>
    <definedName name="supplier_principal_repayment">'[25]Funds and Valuation'!$E$75:$P$75</definedName>
    <definedName name="support_staff" localSheetId="3">[23]OpEx!$D$15:$O$15</definedName>
    <definedName name="support_staff" localSheetId="0">[24]OpEx!$D$15:$O$15</definedName>
    <definedName name="support_staff" localSheetId="5">[24]OpEx!$D$15:$O$15</definedName>
    <definedName name="support_staff">[25]OpEx!$D$15:$O$15</definedName>
    <definedName name="supportapplications">'[42]Reference Data'!$B$76:$B$78</definedName>
    <definedName name="switch_space_cost" localSheetId="3">[23]OpEx!$D$114:$O$114</definedName>
    <definedName name="switch_space_cost" localSheetId="0">[24]OpEx!$D$114:$O$114</definedName>
    <definedName name="switch_space_cost" localSheetId="5">[24]OpEx!$D$114:$O$114</definedName>
    <definedName name="switch_space_cost">[25]OpEx!$D$114:$O$114</definedName>
    <definedName name="SWS" hidden="1">[16]JAN!$D$46:$D$50</definedName>
    <definedName name="t" localSheetId="3">#REF!</definedName>
    <definedName name="t" localSheetId="0">#REF!</definedName>
    <definedName name="t" localSheetId="5">#REF!</definedName>
    <definedName name="t">#REF!</definedName>
    <definedName name="T_DATE">#N/A</definedName>
    <definedName name="table_MSC_minlinks" localSheetId="3">[11]Capex!#REF!</definedName>
    <definedName name="table_MSC_minlinks">[32]Capex!#REF!</definedName>
    <definedName name="TAMIL">#REF!</definedName>
    <definedName name="TarCalc">[43]Tariffs!$A$84:$Q$154</definedName>
    <definedName name="TarCalc0">[43]Tariffs!$A$84</definedName>
    <definedName name="TarCalc1">[43]Tariffs!$C$86</definedName>
    <definedName name="target">#REF!</definedName>
    <definedName name="targtList" localSheetId="0">#REF!</definedName>
    <definedName name="targtList" localSheetId="5">#REF!</definedName>
    <definedName name="targtList">#REF!</definedName>
    <definedName name="tariff_sens_factor" localSheetId="3">[23]Sensitivity!$E$20:$P$20</definedName>
    <definedName name="tariff_sens_factor" localSheetId="0">[24]Sensitivity!$E$20:$P$20</definedName>
    <definedName name="tariff_sens_factor" localSheetId="5">[24]Sensitivity!$E$20:$P$20</definedName>
    <definedName name="tariff_sens_factor">[25]Sensitivity!$E$20:$P$20</definedName>
    <definedName name="TariffInput">[43]Inputs!$B$47</definedName>
    <definedName name="TariffInput1">[43]Inputs!$D$51</definedName>
    <definedName name="TARW" localSheetId="3">[11]Revenue!#REF!</definedName>
    <definedName name="TARW">[32]Revenue!#REF!</definedName>
    <definedName name="TAX_COM">#REF!</definedName>
    <definedName name="tax_liability" localSheetId="3">'[23]Funds and Valuation'!$E$42:$P$42</definedName>
    <definedName name="tax_liability" localSheetId="0">'[24]Funds and Valuation'!$E$42:$P$42</definedName>
    <definedName name="tax_liability" localSheetId="5">'[24]Funds and Valuation'!$E$42:$P$42</definedName>
    <definedName name="tax_liability">'[25]Funds and Valuation'!$E$42:$P$42</definedName>
    <definedName name="Tax_payable" localSheetId="3">'[23]Funds and Valuation'!$E$35:$P$35</definedName>
    <definedName name="Tax_payable" localSheetId="0">'[24]Funds and Valuation'!$E$35:$P$35</definedName>
    <definedName name="Tax_payable" localSheetId="5">'[24]Funds and Valuation'!$E$35:$P$35</definedName>
    <definedName name="Tax_payable">'[25]Funds and Valuation'!$E$35:$P$35</definedName>
    <definedName name="Tax_rate" localSheetId="3">'[23]Funds and Valuation'!$C$35</definedName>
    <definedName name="Tax_rate" localSheetId="0">'[24]Funds and Valuation'!$C$35</definedName>
    <definedName name="Tax_rate" localSheetId="5">'[24]Funds and Valuation'!$C$35</definedName>
    <definedName name="Tax_rate">'[25]Funds and Valuation'!$C$35</definedName>
    <definedName name="tax_shield_used" localSheetId="3">'[23]Funds and Valuation'!$E$34:$P$34</definedName>
    <definedName name="tax_shield_used" localSheetId="0">'[24]Funds and Valuation'!$E$34:$P$34</definedName>
    <definedName name="tax_shield_used" localSheetId="5">'[24]Funds and Valuation'!$E$34:$P$34</definedName>
    <definedName name="tax_shield_used">'[25]Funds and Valuation'!$E$34:$P$34</definedName>
    <definedName name="taxes" localSheetId="0">[39]MMR!$A$1131:$IV$1131</definedName>
    <definedName name="taxes" localSheetId="5">[39]MMR!$A$1131:$IV$1131</definedName>
    <definedName name="taxes">[40]MMR!$A$1131:$IV$1131</definedName>
    <definedName name="TBL">#N/A</definedName>
    <definedName name="TEAM">#N/A</definedName>
    <definedName name="TECH" localSheetId="3">[11]Opex!#REF!</definedName>
    <definedName name="TECH">[32]Opex!#REF!</definedName>
    <definedName name="TECHNO" localSheetId="3">[11]Subs!#REF!</definedName>
    <definedName name="TECHNO">[32]Subs!#REF!</definedName>
    <definedName name="technology_list" localSheetId="3">'[23]Current Inputs'!$V$5:$V$8</definedName>
    <definedName name="technology_list" localSheetId="0">'[24]Current Inputs'!$V$5:$V$8</definedName>
    <definedName name="technology_list" localSheetId="5">'[24]Current Inputs'!$V$5:$V$8</definedName>
    <definedName name="technology_list">'[25]Current Inputs'!$V$5:$V$8</definedName>
    <definedName name="TEMPLATENUMBER1">#REF!</definedName>
    <definedName name="TEMPLATESTYLE1">#REF!</definedName>
    <definedName name="TEMPLATETYPE1">#REF!</definedName>
    <definedName name="term_value">#REF!</definedName>
    <definedName name="test" localSheetId="0">#REF!</definedName>
    <definedName name="test" localSheetId="5">#REF!</definedName>
    <definedName name="test">#REF!</definedName>
    <definedName name="Test1">[95]Inputs!#REF!</definedName>
    <definedName name="Test2">[95]Inputs!#REF!</definedName>
    <definedName name="TextRefCopyRangeCount" hidden="1">2</definedName>
    <definedName name="THESS">#REF!</definedName>
    <definedName name="this" localSheetId="0">[39]MMR!$R$1:$R$65536</definedName>
    <definedName name="this" localSheetId="5">[39]MMR!$R$1:$R$65536</definedName>
    <definedName name="this">[40]MMR!$R$1:$R$65536</definedName>
    <definedName name="tiralbal">#REF!</definedName>
    <definedName name="TITLE">#N/A</definedName>
    <definedName name="TITLE1">#REF!</definedName>
    <definedName name="TIWMOD1">#REF!</definedName>
    <definedName name="TIWSubs">[43]Shares!$A$354:$R$402</definedName>
    <definedName name="TIWSubs0">[43]Shares!$A$354</definedName>
    <definedName name="TIWSubs1">[43]Shares!$D$357</definedName>
    <definedName name="tndr">'[112]Budget 2005'!$C$249</definedName>
    <definedName name="TopBand1" localSheetId="3">'[59]M-Potential'!#REF!</definedName>
    <definedName name="TopBand1">'[60]M-Potential'!#REF!</definedName>
    <definedName name="TOT_SAL">#N/A</definedName>
    <definedName name="TOTAL" localSheetId="0">#REF!</definedName>
    <definedName name="TOTAL" localSheetId="5">#REF!</definedName>
    <definedName name="TOTAL">#REF!</definedName>
    <definedName name="total_call_revenue" localSheetId="3">[23]Revenues!$D$174:$O$174</definedName>
    <definedName name="total_call_revenue" localSheetId="0">[24]Revenues!$D$174:$O$174</definedName>
    <definedName name="total_call_revenue" localSheetId="5">[24]Revenues!$D$174:$O$174</definedName>
    <definedName name="total_call_revenue">[25]Revenues!$D$174:$O$174</definedName>
    <definedName name="total_ce_space" localSheetId="3">[23]OpEx!$D$111:$O$111</definedName>
    <definedName name="total_ce_space" localSheetId="0">[24]OpEx!$D$111:$O$111</definedName>
    <definedName name="total_ce_space" localSheetId="5">[24]OpEx!$D$111:$O$111</definedName>
    <definedName name="total_ce_space">[25]OpEx!$D$111:$O$111</definedName>
    <definedName name="total_corporate_marketing" localSheetId="3">[23]OpEx!$D$215:$O$215</definedName>
    <definedName name="total_corporate_marketing" localSheetId="0">[24]OpEx!$D$215:$O$215</definedName>
    <definedName name="total_corporate_marketing" localSheetId="5">[24]OpEx!$D$215:$O$215</definedName>
    <definedName name="total_corporate_marketing">[25]OpEx!$D$215:$O$215</definedName>
    <definedName name="total_data_revenue" localSheetId="3">[23]Revenues!$D$221:$O$221</definedName>
    <definedName name="total_data_revenue" localSheetId="0">[24]Revenues!$D$221:$O$221</definedName>
    <definedName name="total_data_revenue" localSheetId="5">[24]Revenues!$D$221:$O$221</definedName>
    <definedName name="total_data_revenue">[25]Revenues!$D$221:$O$221</definedName>
    <definedName name="total_dense_sites" localSheetId="3">'[23]UMTS Capex'!$D$508:$O$508</definedName>
    <definedName name="total_dense_sites" localSheetId="0">'[24]UMTS Capex'!$D$508:$O$508</definedName>
    <definedName name="total_dense_sites" localSheetId="5">'[24]UMTS Capex'!$D$508:$O$508</definedName>
    <definedName name="total_dense_sites">'[25]UMTS Capex'!$D$508:$O$508</definedName>
    <definedName name="total_depreciation" localSheetId="3">'[23]UMTS Capex'!$D$498:$O$498</definedName>
    <definedName name="total_depreciation" localSheetId="0">'[24]UMTS Capex'!$D$498:$O$498</definedName>
    <definedName name="total_depreciation" localSheetId="5">'[24]UMTS Capex'!$D$498:$O$498</definedName>
    <definedName name="total_depreciation">'[25]UMTS Capex'!$D$498:$O$498</definedName>
    <definedName name="Total_dividends" localSheetId="3">'[23]Funds and Valuation'!$E$62:$P$62</definedName>
    <definedName name="Total_dividends" localSheetId="0">'[24]Funds and Valuation'!$E$62:$P$62</definedName>
    <definedName name="Total_dividends" localSheetId="5">'[24]Funds and Valuation'!$E$62:$P$62</definedName>
    <definedName name="Total_dividends">'[25]Funds and Valuation'!$E$62:$P$62</definedName>
    <definedName name="Total_Equity" localSheetId="3">'[23]Funds and Valuation'!$E$61:$P$61</definedName>
    <definedName name="Total_Equity" localSheetId="0">'[24]Funds and Valuation'!$E$61:$P$61</definedName>
    <definedName name="Total_Equity" localSheetId="5">'[24]Funds and Valuation'!$E$61:$P$61</definedName>
    <definedName name="Total_Equity">'[25]Funds and Valuation'!$E$61:$P$61</definedName>
    <definedName name="total_headcount" localSheetId="3">[23]OpEx!$D$55:$O$55</definedName>
    <definedName name="total_headcount" localSheetId="0">[24]OpEx!$D$55:$O$55</definedName>
    <definedName name="total_headcount" localSheetId="5">[24]OpEx!$D$55:$O$55</definedName>
    <definedName name="total_headcount">[25]OpEx!$D$55:$O$55</definedName>
    <definedName name="total_hs_subsidy" localSheetId="3">[23]OpEx!$D$206:$O$206</definedName>
    <definedName name="total_hs_subsidy" localSheetId="0">[24]OpEx!$D$206:$O$206</definedName>
    <definedName name="total_hs_subsidy" localSheetId="5">[24]OpEx!$D$206:$O$206</definedName>
    <definedName name="total_hs_subsidy">[25]OpEx!$D$206:$O$206</definedName>
    <definedName name="total_incoming_mins" localSheetId="3">[23]Revenues!$D$112:$O$112</definedName>
    <definedName name="total_incoming_mins" localSheetId="0">[24]Revenues!$D$112:$O$112</definedName>
    <definedName name="total_incoming_mins" localSheetId="5">[24]Revenues!$D$112:$O$112</definedName>
    <definedName name="total_incoming_mins">[25]Revenues!$D$112:$O$112</definedName>
    <definedName name="total_installed_microcells" localSheetId="3">'[23]UMTS Capex'!$D$513:$O$513</definedName>
    <definedName name="total_installed_microcells" localSheetId="0">'[24]UMTS Capex'!$D$513:$O$513</definedName>
    <definedName name="total_installed_microcells" localSheetId="5">'[24]UMTS Capex'!$D$513:$O$513</definedName>
    <definedName name="total_installed_microcells">'[25]UMTS Capex'!$D$513:$O$513</definedName>
    <definedName name="total_leased_line_opex" localSheetId="3">[23]OpEx!$D$182:$O$182</definedName>
    <definedName name="total_leased_line_opex" localSheetId="0">[24]OpEx!$D$182:$O$182</definedName>
    <definedName name="total_leased_line_opex" localSheetId="5">[24]OpEx!$D$182:$O$182</definedName>
    <definedName name="total_leased_line_opex">[25]OpEx!$D$182:$O$182</definedName>
    <definedName name="Total_lines" localSheetId="3">'[23]Funds and Valuation'!$E$18:$P$18</definedName>
    <definedName name="Total_lines" localSheetId="0">'[24]Funds and Valuation'!$E$18:$P$18</definedName>
    <definedName name="Total_lines" localSheetId="5">'[24]Funds and Valuation'!$E$18:$P$18</definedName>
    <definedName name="Total_lines">'[25]Funds and Valuation'!$E$18:$P$18</definedName>
    <definedName name="total_new_equity" localSheetId="3">'[23]Funds and Valuation'!$E$60:$P$60</definedName>
    <definedName name="total_new_equity" localSheetId="0">'[24]Funds and Valuation'!$E$60:$P$60</definedName>
    <definedName name="total_new_equity" localSheetId="5">'[24]Funds and Valuation'!$E$60:$P$60</definedName>
    <definedName name="total_new_equity">'[25]Funds and Valuation'!$E$60:$P$60</definedName>
    <definedName name="Total_oper_ex" localSheetId="3">'[23]Funds and Valuation'!$E$20:$P$20</definedName>
    <definedName name="Total_oper_ex" localSheetId="0">'[24]Funds and Valuation'!$E$20:$P$20</definedName>
    <definedName name="Total_oper_ex" localSheetId="5">'[24]Funds and Valuation'!$E$20:$P$20</definedName>
    <definedName name="Total_oper_ex">'[25]Funds and Valuation'!$E$20:$P$20</definedName>
    <definedName name="total_opex" localSheetId="3">[23]OpEx!$D$249:$O$249</definedName>
    <definedName name="total_opex" localSheetId="0">[24]OpEx!$D$249:$O$249</definedName>
    <definedName name="total_opex" localSheetId="5">[24]OpEx!$D$249:$O$249</definedName>
    <definedName name="total_opex">[25]OpEx!$D$249:$O$249</definedName>
    <definedName name="total_other_opex" localSheetId="3">[23]OpEx!$D$233:$O$233</definedName>
    <definedName name="total_other_opex" localSheetId="0">[24]OpEx!$D$233:$O$233</definedName>
    <definedName name="total_other_opex" localSheetId="5">[24]OpEx!$D$233:$O$233</definedName>
    <definedName name="total_other_opex">[25]OpEx!$D$233:$O$233</definedName>
    <definedName name="total_outgoing_minutes" localSheetId="3">[23]Revenues!$D$100:$O$100</definedName>
    <definedName name="total_outgoing_minutes" localSheetId="0">[24]Revenues!$D$100:$O$100</definedName>
    <definedName name="total_outgoing_minutes" localSheetId="5">[24]Revenues!$D$100:$O$100</definedName>
    <definedName name="total_outgoing_minutes">[25]Revenues!$D$100:$O$100</definedName>
    <definedName name="Total_Payment" localSheetId="1">Scheduled_Payment+Extra_Payment</definedName>
    <definedName name="Total_Payment" localSheetId="6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5">Scheduled_Payment+Extra_Payment</definedName>
    <definedName name="Total_Payment">Scheduled_Payment+Extra_Payment</definedName>
    <definedName name="Total_revenue" localSheetId="0">[39]MMR!$A$546:$IV$546</definedName>
    <definedName name="Total_revenue" localSheetId="5">[39]MMR!$A$546:$IV$546</definedName>
    <definedName name="Total_revenue">[40]MMR!$A$546:$IV$546</definedName>
    <definedName name="Total_revenue_cre" localSheetId="0">[39]MMR!$A$543:$IV$543</definedName>
    <definedName name="Total_revenue_cre" localSheetId="5">[39]MMR!$A$543:$IV$543</definedName>
    <definedName name="Total_revenue_cre">[40]MMR!$A$543:$IV$543</definedName>
    <definedName name="Total_revenue_pre" localSheetId="0">[39]MMR!$A$544:$IV$544</definedName>
    <definedName name="Total_revenue_pre" localSheetId="5">[39]MMR!$A$544:$IV$544</definedName>
    <definedName name="Total_revenue_pre">[40]MMR!$A$544:$IV$544</definedName>
    <definedName name="total_salary_cost" localSheetId="3">[23]OpEx!$D$95:$O$95</definedName>
    <definedName name="total_salary_cost" localSheetId="0">[24]OpEx!$D$95:$O$95</definedName>
    <definedName name="total_salary_cost" localSheetId="5">[24]OpEx!$D$95:$O$95</definedName>
    <definedName name="total_salary_cost">[25]OpEx!$D$95:$O$95</definedName>
    <definedName name="total_site_rental_costs" localSheetId="3">[23]OpEx!$D$141:$O$141</definedName>
    <definedName name="total_site_rental_costs" localSheetId="0">[24]OpEx!$D$141:$O$141</definedName>
    <definedName name="total_site_rental_costs" localSheetId="5">[24]OpEx!$D$141:$O$141</definedName>
    <definedName name="total_site_rental_costs">[25]OpEx!$D$141:$O$141</definedName>
    <definedName name="total_staffing_costs" localSheetId="3">[23]OpEx!$D$98:$O$98</definedName>
    <definedName name="total_staffing_costs" localSheetId="0">[24]OpEx!$D$98:$O$98</definedName>
    <definedName name="total_staffing_costs" localSheetId="5">[24]OpEx!$D$98:$O$98</definedName>
    <definedName name="total_staffing_costs">[25]OpEx!$D$98:$O$98</definedName>
    <definedName name="total_subscribers" localSheetId="3">[23]Revenues!$D$24:$O$24</definedName>
    <definedName name="total_subscribers" localSheetId="0">[24]Revenues!$D$24:$O$24</definedName>
    <definedName name="total_subscribers" localSheetId="5">[24]Revenues!$D$24:$O$24</definedName>
    <definedName name="total_subscribers">[25]Revenues!$D$24:$O$24</definedName>
    <definedName name="total_subscribers_bus" localSheetId="3">[23]Revenues!$D$15:$O$15</definedName>
    <definedName name="total_subscribers_bus" localSheetId="0">[24]Revenues!$D$15:$O$15</definedName>
    <definedName name="total_subscribers_bus" localSheetId="5">[24]Revenues!$D$15:$O$15</definedName>
    <definedName name="total_subscribers_bus">[25]Revenues!$D$15:$O$15</definedName>
    <definedName name="total_subscribers_res" localSheetId="3">[23]Revenues!$D$23:$O$23</definedName>
    <definedName name="total_subscribers_res" localSheetId="0">[24]Revenues!$D$23:$O$23</definedName>
    <definedName name="total_subscribers_res" localSheetId="5">[24]Revenues!$D$23:$O$23</definedName>
    <definedName name="total_subscribers_res">[25]Revenues!$D$23:$O$23</definedName>
    <definedName name="total_year_end_debt" localSheetId="3">'[23]Funds and Valuation'!$E$84:$P$84</definedName>
    <definedName name="total_year_end_debt" localSheetId="0">'[24]Funds and Valuation'!$E$84:$P$84</definedName>
    <definedName name="total_year_end_debt" localSheetId="5">'[24]Funds and Valuation'!$E$84:$P$84</definedName>
    <definedName name="total_year_end_debt">'[25]Funds and Valuation'!$E$84:$P$84</definedName>
    <definedName name="TotalCA" localSheetId="3">#REF!</definedName>
    <definedName name="TotalCA" localSheetId="0">#REF!</definedName>
    <definedName name="TotalCA" localSheetId="5">#REF!</definedName>
    <definedName name="TotalCA">#REF!</definedName>
    <definedName name="TotalHP">#REF!</definedName>
    <definedName name="TotalIBA">[113]Sch5C!#REF!</definedName>
    <definedName name="TotalLA">#REF!</definedName>
    <definedName name="totals">'[52]Network Capacity'!$A$561</definedName>
    <definedName name="TRANS">#N/A</definedName>
    <definedName name="TransferAsset">#REF!</definedName>
    <definedName name="trialbal">#REF!</definedName>
    <definedName name="TRU" localSheetId="3">[11]Capex!#REF!</definedName>
    <definedName name="TRU">[32]Capex!#REF!</definedName>
    <definedName name="TST">#REF!</definedName>
    <definedName name="TT">#REF!</definedName>
    <definedName name="TTKL">#REF!</definedName>
    <definedName name="ttks" localSheetId="0">#REF!</definedName>
    <definedName name="ttks" localSheetId="5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[51]SAD!#REF!</definedName>
    <definedName name="tv_ebitda" localSheetId="3">'[23]Funds and Valuation'!$E$108</definedName>
    <definedName name="tv_ebitda" localSheetId="0">'[24]Funds and Valuation'!$E$108</definedName>
    <definedName name="tv_ebitda" localSheetId="5">'[24]Funds and Valuation'!$E$108</definedName>
    <definedName name="tv_ebitda">'[25]Funds and Valuation'!$E$108</definedName>
    <definedName name="tv_perp" localSheetId="3">'[23]Funds and Valuation'!$E$110</definedName>
    <definedName name="tv_perp" localSheetId="0">'[24]Funds and Valuation'!$E$110</definedName>
    <definedName name="tv_perp" localSheetId="5">'[24]Funds and Valuation'!$E$110</definedName>
    <definedName name="tv_perp">'[25]Funds and Valuation'!$E$110</definedName>
    <definedName name="Type">#REF!</definedName>
    <definedName name="u">'[83]1-OBJ98 '!$A$1:$IV$3</definedName>
    <definedName name="umts_bus_arpu" localSheetId="3">'[23]Market Inputs'!$F$28:$P$31</definedName>
    <definedName name="umts_bus_arpu" localSheetId="0">'[24]Market Inputs'!$F$28:$P$31</definedName>
    <definedName name="umts_bus_arpu" localSheetId="5">'[24]Market Inputs'!$F$28:$P$31</definedName>
    <definedName name="umts_bus_arpu">'[25]Market Inputs'!$F$28:$P$31</definedName>
    <definedName name="umts_bus_data" localSheetId="3">'[23]Market Inputs'!$F$45:$P$48</definedName>
    <definedName name="umts_bus_data" localSheetId="0">'[24]Market Inputs'!$F$45:$P$48</definedName>
    <definedName name="umts_bus_data" localSheetId="5">'[24]Market Inputs'!$F$45:$P$48</definedName>
    <definedName name="umts_bus_data">'[25]Market Inputs'!$F$45:$P$48</definedName>
    <definedName name="umts_bus_data_arpu" localSheetId="3">'[23]Market Inputs'!$F$79:$P$82</definedName>
    <definedName name="umts_bus_data_arpu" localSheetId="0">'[24]Market Inputs'!$F$79:$P$82</definedName>
    <definedName name="umts_bus_data_arpu" localSheetId="5">'[24]Market Inputs'!$F$79:$P$82</definedName>
    <definedName name="umts_bus_data_arpu">'[25]Market Inputs'!$F$79:$P$82</definedName>
    <definedName name="umts_bus_mins" localSheetId="3">'[23]Market Inputs'!$F$28:$P$31</definedName>
    <definedName name="umts_bus_mins" localSheetId="0">'[24]Market Inputs'!$F$28:$P$31</definedName>
    <definedName name="umts_bus_mins" localSheetId="5">'[24]Market Inputs'!$F$28:$P$31</definedName>
    <definedName name="umts_bus_mins">'[25]Market Inputs'!$F$28:$P$31</definedName>
    <definedName name="umts_bus_subscribers" localSheetId="3">'[23]Market Inputs'!$F$11:$P$15</definedName>
    <definedName name="umts_bus_subscribers" localSheetId="0">'[24]Market Inputs'!$F$11:$P$15</definedName>
    <definedName name="umts_bus_subscribers" localSheetId="5">'[24]Market Inputs'!$F$11:$P$15</definedName>
    <definedName name="umts_bus_subscribers">'[25]Market Inputs'!$F$11:$P$15</definedName>
    <definedName name="umts_bus_subsribers" localSheetId="3">'[23]Market Inputs'!$F$11:$P$14</definedName>
    <definedName name="umts_bus_subsribers" localSheetId="0">'[24]Market Inputs'!$F$11:$P$14</definedName>
    <definedName name="umts_bus_subsribers" localSheetId="5">'[24]Market Inputs'!$F$11:$P$14</definedName>
    <definedName name="umts_bus_subsribers">'[25]Market Inputs'!$F$11:$P$14</definedName>
    <definedName name="umts_bus_voice_arpu" localSheetId="3">'[23]Market Inputs'!$F$62:$P$65</definedName>
    <definedName name="umts_bus_voice_arpu" localSheetId="0">'[24]Market Inputs'!$F$62:$P$65</definedName>
    <definedName name="umts_bus_voice_arpu" localSheetId="5">'[24]Market Inputs'!$F$62:$P$65</definedName>
    <definedName name="umts_bus_voice_arpu">'[25]Market Inputs'!$F$62:$P$65</definedName>
    <definedName name="umts_res_arpu" localSheetId="3">'[23]Market Inputs'!$F$34:$P$39</definedName>
    <definedName name="umts_res_arpu" localSheetId="0">'[24]Market Inputs'!$F$34:$P$39</definedName>
    <definedName name="umts_res_arpu" localSheetId="5">'[24]Market Inputs'!$F$34:$P$39</definedName>
    <definedName name="umts_res_arpu">'[25]Market Inputs'!$F$34:$P$39</definedName>
    <definedName name="umts_res_data" localSheetId="3">'[23]Market Inputs'!$F$51:$P$56</definedName>
    <definedName name="umts_res_data" localSheetId="0">'[24]Market Inputs'!$F$51:$P$56</definedName>
    <definedName name="umts_res_data" localSheetId="5">'[24]Market Inputs'!$F$51:$P$56</definedName>
    <definedName name="umts_res_data">'[25]Market Inputs'!$F$51:$P$56</definedName>
    <definedName name="umts_res_data_arpu" localSheetId="3">'[23]Market Inputs'!$F$85:$P$90</definedName>
    <definedName name="umts_res_data_arpu" localSheetId="0">'[24]Market Inputs'!$F$85:$P$90</definedName>
    <definedName name="umts_res_data_arpu" localSheetId="5">'[24]Market Inputs'!$F$85:$P$90</definedName>
    <definedName name="umts_res_data_arpu">'[25]Market Inputs'!$F$85:$P$90</definedName>
    <definedName name="umts_res_mins" localSheetId="3">'[23]Market Inputs'!$F$34:$P$39</definedName>
    <definedName name="umts_res_mins" localSheetId="0">'[24]Market Inputs'!$F$34:$P$39</definedName>
    <definedName name="umts_res_mins" localSheetId="5">'[24]Market Inputs'!$F$34:$P$39</definedName>
    <definedName name="umts_res_mins">'[25]Market Inputs'!$F$34:$P$39</definedName>
    <definedName name="umts_res_subscribers" localSheetId="3">'[23]Market Inputs'!$F$17:$P$22</definedName>
    <definedName name="umts_res_subscribers" localSheetId="0">'[24]Market Inputs'!$F$17:$P$22</definedName>
    <definedName name="umts_res_subscribers" localSheetId="5">'[24]Market Inputs'!$F$17:$P$22</definedName>
    <definedName name="umts_res_subscribers">'[25]Market Inputs'!$F$17:$P$22</definedName>
    <definedName name="umts_res_voice_arpu" localSheetId="3">'[23]Market Inputs'!$F$68:$P$73</definedName>
    <definedName name="umts_res_voice_arpu" localSheetId="0">'[24]Market Inputs'!$F$68:$P$73</definedName>
    <definedName name="umts_res_voice_arpu" localSheetId="5">'[24]Market Inputs'!$F$68:$P$73</definedName>
    <definedName name="umts_res_voice_arpu">'[25]Market Inputs'!$F$68:$P$73</definedName>
    <definedName name="UNALCREDIT">#REF!</definedName>
    <definedName name="UNIT">#N/A</definedName>
    <definedName name="UNITPRICE" localSheetId="3">[11]Revenue!#REF!</definedName>
    <definedName name="UNITPRICE">[32]Revenue!#REF!</definedName>
    <definedName name="UnrecordedAuditDifferences">#REF!</definedName>
    <definedName name="Untitled" localSheetId="3">#REF!</definedName>
    <definedName name="Untitled">#REF!</definedName>
    <definedName name="UPDATE">#REF!</definedName>
    <definedName name="urban_carriers_installed" localSheetId="3">'[23]UMTS Capex'!$D$265:$O$265</definedName>
    <definedName name="urban_carriers_installed" localSheetId="0">'[24]UMTS Capex'!$D$265:$O$265</definedName>
    <definedName name="urban_carriers_installed" localSheetId="5">'[24]UMTS Capex'!$D$265:$O$265</definedName>
    <definedName name="urban_carriers_installed">'[25]UMTS Capex'!$D$265:$O$265</definedName>
    <definedName name="urban_data_traffic" localSheetId="3">'[23]UMTS Capex'!$D$207:$O$207</definedName>
    <definedName name="urban_data_traffic" localSheetId="0">'[24]UMTS Capex'!$D$207:$O$207</definedName>
    <definedName name="urban_data_traffic" localSheetId="5">'[24]UMTS Capex'!$D$207:$O$207</definedName>
    <definedName name="urban_data_traffic">'[25]UMTS Capex'!$D$207:$O$207</definedName>
    <definedName name="urban_microcells_installed" localSheetId="3">'[23]UMTS Capex'!$D$272:$O$272</definedName>
    <definedName name="urban_microcells_installed" localSheetId="0">'[24]UMTS Capex'!$D$272:$O$272</definedName>
    <definedName name="urban_microcells_installed" localSheetId="5">'[24]UMTS Capex'!$D$272:$O$272</definedName>
    <definedName name="urban_microcells_installed">'[25]UMTS Capex'!$D$272:$O$272</definedName>
    <definedName name="Usage">[43]Usage!$A$58:$Q$151</definedName>
    <definedName name="usage_incoming_seg1" localSheetId="3">[23]Revenues!$D$116:$O$116</definedName>
    <definedName name="usage_incoming_seg1" localSheetId="0">[24]Revenues!$D$116:$O$116</definedName>
    <definedName name="usage_incoming_seg1" localSheetId="5">[24]Revenues!$D$116:$O$116</definedName>
    <definedName name="usage_incoming_seg1">[25]Revenues!$D$116:$O$116</definedName>
    <definedName name="usage_incoming_seg10" localSheetId="3">[23]Revenues!$D$126:$O$126</definedName>
    <definedName name="usage_incoming_seg10" localSheetId="0">[24]Revenues!$D$126:$O$126</definedName>
    <definedName name="usage_incoming_seg10" localSheetId="5">[24]Revenues!$D$126:$O$126</definedName>
    <definedName name="usage_incoming_seg10">[25]Revenues!$D$126:$O$126</definedName>
    <definedName name="usage_incoming_seg2" localSheetId="3">[23]Revenues!$D$117:$O$117</definedName>
    <definedName name="usage_incoming_seg2" localSheetId="0">[24]Revenues!$D$117:$O$117</definedName>
    <definedName name="usage_incoming_seg2" localSheetId="5">[24]Revenues!$D$117:$O$117</definedName>
    <definedName name="usage_incoming_seg2">[25]Revenues!$D$117:$O$117</definedName>
    <definedName name="usage_incoming_seg3" localSheetId="3">[23]Revenues!$D$118:$O$118</definedName>
    <definedName name="usage_incoming_seg3" localSheetId="0">[24]Revenues!$D$118:$O$118</definedName>
    <definedName name="usage_incoming_seg3" localSheetId="5">[24]Revenues!$D$118:$O$118</definedName>
    <definedName name="usage_incoming_seg3">[25]Revenues!$D$118:$O$118</definedName>
    <definedName name="usage_incoming_seg4" localSheetId="3">[23]Revenues!$D$119:$O$119</definedName>
    <definedName name="usage_incoming_seg4" localSheetId="0">[24]Revenues!$D$119:$O$119</definedName>
    <definedName name="usage_incoming_seg4" localSheetId="5">[24]Revenues!$D$119:$O$119</definedName>
    <definedName name="usage_incoming_seg4">[25]Revenues!$D$119:$O$119</definedName>
    <definedName name="usage_incoming_seg5" localSheetId="3">[23]Revenues!$D$121:$O$121</definedName>
    <definedName name="usage_incoming_seg5" localSheetId="0">[24]Revenues!$D$121:$O$121</definedName>
    <definedName name="usage_incoming_seg5" localSheetId="5">[24]Revenues!$D$121:$O$121</definedName>
    <definedName name="usage_incoming_seg5">[25]Revenues!$D$121:$O$121</definedName>
    <definedName name="usage_incoming_seg6" localSheetId="3">[23]Revenues!$D$122:$O$122</definedName>
    <definedName name="usage_incoming_seg6" localSheetId="0">[24]Revenues!$D$122:$O$122</definedName>
    <definedName name="usage_incoming_seg6" localSheetId="5">[24]Revenues!$D$122:$O$122</definedName>
    <definedName name="usage_incoming_seg6">[25]Revenues!$D$122:$O$122</definedName>
    <definedName name="usage_incoming_seg7" localSheetId="3">[23]Revenues!$D$123:$O$123</definedName>
    <definedName name="usage_incoming_seg7" localSheetId="0">[24]Revenues!$D$123:$O$123</definedName>
    <definedName name="usage_incoming_seg7" localSheetId="5">[24]Revenues!$D$123:$O$123</definedName>
    <definedName name="usage_incoming_seg7">[25]Revenues!$D$123:$O$123</definedName>
    <definedName name="usage_incoming_seg8" localSheetId="3">[23]Revenues!$D$124:$O$124</definedName>
    <definedName name="usage_incoming_seg8" localSheetId="0">[24]Revenues!$D$124:$O$124</definedName>
    <definedName name="usage_incoming_seg8" localSheetId="5">[24]Revenues!$D$124:$O$124</definedName>
    <definedName name="usage_incoming_seg8">[25]Revenues!$D$124:$O$124</definedName>
    <definedName name="usage_incoming_seg9" localSheetId="3">[23]Revenues!$D$125:$O$125</definedName>
    <definedName name="usage_incoming_seg9" localSheetId="0">[24]Revenues!$D$125:$O$125</definedName>
    <definedName name="usage_incoming_seg9" localSheetId="5">[24]Revenues!$D$125:$O$125</definedName>
    <definedName name="usage_incoming_seg9">[25]Revenues!$D$125:$O$125</definedName>
    <definedName name="usage_outgoing_seg1" localSheetId="3">[23]Revenues!$D$89:$O$89</definedName>
    <definedName name="usage_outgoing_seg1" localSheetId="0">[24]Revenues!$D$89:$O$89</definedName>
    <definedName name="usage_outgoing_seg1" localSheetId="5">[24]Revenues!$D$89:$O$89</definedName>
    <definedName name="usage_outgoing_seg1">[25]Revenues!$D$89:$O$89</definedName>
    <definedName name="usage_outgoing_seg10" localSheetId="3">[23]Revenues!$D$99:$O$99</definedName>
    <definedName name="usage_outgoing_seg10" localSheetId="0">[24]Revenues!$D$99:$O$99</definedName>
    <definedName name="usage_outgoing_seg10" localSheetId="5">[24]Revenues!$D$99:$O$99</definedName>
    <definedName name="usage_outgoing_seg10">[25]Revenues!$D$99:$O$99</definedName>
    <definedName name="usage_outgoing_seg2" localSheetId="3">[23]Revenues!$D$90:$O$90</definedName>
    <definedName name="usage_outgoing_seg2" localSheetId="0">[24]Revenues!$D$90:$O$90</definedName>
    <definedName name="usage_outgoing_seg2" localSheetId="5">[24]Revenues!$D$90:$O$90</definedName>
    <definedName name="usage_outgoing_seg2">[25]Revenues!$D$90:$O$90</definedName>
    <definedName name="usage_outgoing_seg3" localSheetId="3">[23]Revenues!$D$91:$O$91</definedName>
    <definedName name="usage_outgoing_seg3" localSheetId="0">[24]Revenues!$D$91:$O$91</definedName>
    <definedName name="usage_outgoing_seg3" localSheetId="5">[24]Revenues!$D$91:$O$91</definedName>
    <definedName name="usage_outgoing_seg3">[25]Revenues!$D$91:$O$91</definedName>
    <definedName name="usage_outgoing_seg4" localSheetId="3">[23]Revenues!$D$92:$O$92</definedName>
    <definedName name="usage_outgoing_seg4" localSheetId="0">[24]Revenues!$D$92:$O$92</definedName>
    <definedName name="usage_outgoing_seg4" localSheetId="5">[24]Revenues!$D$92:$O$92</definedName>
    <definedName name="usage_outgoing_seg4">[25]Revenues!$D$92:$O$92</definedName>
    <definedName name="usage_outgoing_seg5" localSheetId="3">[23]Revenues!$D$94:$O$94</definedName>
    <definedName name="usage_outgoing_seg5" localSheetId="0">[24]Revenues!$D$94:$O$94</definedName>
    <definedName name="usage_outgoing_seg5" localSheetId="5">[24]Revenues!$D$94:$O$94</definedName>
    <definedName name="usage_outgoing_seg5">[25]Revenues!$D$94:$O$94</definedName>
    <definedName name="usage_outgoing_seg6" localSheetId="3">[23]Revenues!$D$95:$O$95</definedName>
    <definedName name="usage_outgoing_seg6" localSheetId="0">[24]Revenues!$D$95:$O$95</definedName>
    <definedName name="usage_outgoing_seg6" localSheetId="5">[24]Revenues!$D$95:$O$95</definedName>
    <definedName name="usage_outgoing_seg6">[25]Revenues!$D$95:$O$95</definedName>
    <definedName name="usage_outgoing_seg7" localSheetId="3">[23]Revenues!$D$96:$O$96</definedName>
    <definedName name="usage_outgoing_seg7" localSheetId="0">[24]Revenues!$D$96:$O$96</definedName>
    <definedName name="usage_outgoing_seg7" localSheetId="5">[24]Revenues!$D$96:$O$96</definedName>
    <definedName name="usage_outgoing_seg7">[25]Revenues!$D$96:$O$96</definedName>
    <definedName name="usage_outgoing_seg8" localSheetId="3">[23]Revenues!$D$97:$O$97</definedName>
    <definedName name="usage_outgoing_seg8" localSheetId="0">[24]Revenues!$D$97:$O$97</definedName>
    <definedName name="usage_outgoing_seg8" localSheetId="5">[24]Revenues!$D$97:$O$97</definedName>
    <definedName name="usage_outgoing_seg8">[25]Revenues!$D$97:$O$97</definedName>
    <definedName name="usage_outgoing_seg9" localSheetId="3">[23]Revenues!$D$98:$O$98</definedName>
    <definedName name="usage_outgoing_seg9" localSheetId="0">[24]Revenues!$D$98:$O$98</definedName>
    <definedName name="usage_outgoing_seg9" localSheetId="5">[24]Revenues!$D$98:$O$98</definedName>
    <definedName name="usage_outgoing_seg9">[25]Revenues!$D$98:$O$98</definedName>
    <definedName name="usage_sens_factor" localSheetId="3">[23]Sensitivity!$E$21:$P$21</definedName>
    <definedName name="usage_sens_factor" localSheetId="0">[24]Sensitivity!$E$21:$P$21</definedName>
    <definedName name="usage_sens_factor" localSheetId="5">[24]Sensitivity!$E$21:$P$21</definedName>
    <definedName name="usage_sens_factor">[25]Sensitivity!$E$21:$P$21</definedName>
    <definedName name="Usage0">[43]Usage!$A$58</definedName>
    <definedName name="Usage1">[43]Usage!$C$59</definedName>
    <definedName name="UsageInput">[43]Inputs!$B$82:$L$127</definedName>
    <definedName name="UsageInput1">[43]Inputs!$H$87</definedName>
    <definedName name="USD">#REF!</definedName>
    <definedName name="usdr">'[114]Int''l'!#REF!</definedName>
    <definedName name="Use_Average_Data_Tariff?">#REF!</definedName>
    <definedName name="Use_Mb_?" localSheetId="3">'[59]Usage-Data'!$B$30</definedName>
    <definedName name="Use_Mb_?" localSheetId="0">'[60]Usage-Data'!$B$30</definedName>
    <definedName name="Use_Mb_?" localSheetId="5">'[60]Usage-Data'!$B$30</definedName>
    <definedName name="Use_Mb_?">'[110]Usage-Data'!$B$30</definedName>
    <definedName name="UseInputDiff">[43]Diffusion!$B$67</definedName>
    <definedName name="UseNatInc">[43]Control!#REF!</definedName>
    <definedName name="UseRurUrb">[43]Control!$B$16</definedName>
    <definedName name="UseYard" localSheetId="3">'[59]M-Penetration'!#REF!</definedName>
    <definedName name="UseYard">'[60]M-Penetration'!#REF!</definedName>
    <definedName name="UTIL">#N/A</definedName>
    <definedName name="v">#REF!</definedName>
    <definedName name="VACADS" localSheetId="3">'[115]sal-ann'!#REF!</definedName>
    <definedName name="VACADS">'[116]sal-ann'!#REF!</definedName>
    <definedName name="Val_date">#REF!</definedName>
    <definedName name="value_date">#REF!</definedName>
    <definedName name="Values_Entered">#N/A</definedName>
    <definedName name="VAs">[43]Assumptions!$D$174</definedName>
    <definedName name="VAS_IN">[95]Inputs!#REF!</definedName>
    <definedName name="VENDOR">[53]Inputs!$AA$29:$AA$38</definedName>
    <definedName name="VERS">#REF!</definedName>
    <definedName name="VERS0">#REF!</definedName>
    <definedName name="VERS1">#REF!</definedName>
    <definedName name="VERS10">#REF!</definedName>
    <definedName name="VERS2">#REF!</definedName>
    <definedName name="version_number" localSheetId="3">'[23]Current Inputs'!$H$8</definedName>
    <definedName name="version_number" localSheetId="0">'[24]Current Inputs'!$H$8</definedName>
    <definedName name="version_number" localSheetId="5">'[24]Current Inputs'!$H$8</definedName>
    <definedName name="version_number">'[25]Current Inputs'!$H$8</definedName>
    <definedName name="VISADATE">#N/A</definedName>
    <definedName name="VISAEXPIRY">#N/A</definedName>
    <definedName name="VISANUMBER">#N/A</definedName>
    <definedName name="voice_rev_per_sub_block" localSheetId="3">[23]Revenues!$D$132:$O$142</definedName>
    <definedName name="voice_rev_per_sub_block" localSheetId="0">[24]Revenues!$D$132:$O$142</definedName>
    <definedName name="voice_rev_per_sub_block" localSheetId="5">[24]Revenues!$D$132:$O$142</definedName>
    <definedName name="voice_rev_per_sub_block">[25]Revenues!$D$132:$O$142</definedName>
    <definedName name="VOICECHAN_TRU" localSheetId="3">[11]Capex!#REF!</definedName>
    <definedName name="VOICECHAN_TRU">[32]Capex!#REF!</definedName>
    <definedName name="VOL">#N/A</definedName>
    <definedName name="WACC">#REF!</definedName>
    <definedName name="WACC_sen">#REF!</definedName>
    <definedName name="Wataniya" hidden="1">[117]PROD!#REF!</definedName>
    <definedName name="wcdma_carrier" localSheetId="3">'[23]UMTS Capex'!$D$23</definedName>
    <definedName name="wcdma_carrier" localSheetId="0">'[24]UMTS Capex'!$D$23</definedName>
    <definedName name="wcdma_carrier" localSheetId="5">'[24]UMTS Capex'!$D$23</definedName>
    <definedName name="wcdma_carrier">'[25]UMTS Capex'!$D$23</definedName>
    <definedName name="wcdma_microcell" localSheetId="3">'[23]UMTS Capex'!$D$25</definedName>
    <definedName name="wcdma_microcell" localSheetId="0">'[24]UMTS Capex'!$D$25</definedName>
    <definedName name="wcdma_microcell" localSheetId="5">'[24]UMTS Capex'!$D$25</definedName>
    <definedName name="wcdma_microcell">'[25]UMTS Capex'!$D$25</definedName>
    <definedName name="wcdma_omni_base" localSheetId="3">'[23]UMTS Capex'!$D$21</definedName>
    <definedName name="wcdma_omni_base" localSheetId="0">'[24]UMTS Capex'!$D$21</definedName>
    <definedName name="wcdma_omni_base" localSheetId="5">'[24]UMTS Capex'!$D$21</definedName>
    <definedName name="wcdma_omni_base">'[25]UMTS Capex'!$D$21</definedName>
    <definedName name="wcdma_tri_base" localSheetId="3">'[23]UMTS Capex'!$D$22</definedName>
    <definedName name="wcdma_tri_base" localSheetId="0">'[24]UMTS Capex'!$D$22</definedName>
    <definedName name="wcdma_tri_base" localSheetId="5">'[24]UMTS Capex'!$D$22</definedName>
    <definedName name="wcdma_tri_base">'[25]UMTS Capex'!$D$22</definedName>
    <definedName name="wcdma_tri_carrier" localSheetId="3">'[23]UMTS Capex'!$D$24</definedName>
    <definedName name="wcdma_tri_carrier" localSheetId="0">'[24]UMTS Capex'!$D$24</definedName>
    <definedName name="wcdma_tri_carrier" localSheetId="5">'[24]UMTS Capex'!$D$24</definedName>
    <definedName name="wcdma_tri_carrier">'[25]UMTS Capex'!$D$24</definedName>
    <definedName name="WI0">#REF!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6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5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#N/A</definedName>
    <definedName name="YA">#REF!</definedName>
    <definedName name="YA_Disposed">#REF!</definedName>
    <definedName name="YA_of_Tranferor">[37]Trans!#REF!</definedName>
    <definedName name="YA_of_Transferor">[37]Trans!#REF!</definedName>
    <definedName name="YA_Purchased">#REF!</definedName>
    <definedName name="YA_transferred_in">[37]Trans!#REF!</definedName>
    <definedName name="year" localSheetId="3">[67]Cover!$N$2</definedName>
    <definedName name="year" localSheetId="0">[68]Cover!$N$2</definedName>
    <definedName name="year" localSheetId="5">[68]Cover!$N$2</definedName>
    <definedName name="year">[69]Cover!$N$2</definedName>
    <definedName name="year_end_other_debt" localSheetId="3">'[23]Funds and Valuation'!$E$83:$P$83</definedName>
    <definedName name="year_end_other_debt" localSheetId="0">'[24]Funds and Valuation'!$E$83:$P$83</definedName>
    <definedName name="year_end_other_debt" localSheetId="5">'[24]Funds and Valuation'!$E$83:$P$83</definedName>
    <definedName name="year_end_other_debt">'[25]Funds and Valuation'!$E$83:$P$83</definedName>
    <definedName name="year_end_supplier_credit" localSheetId="3">'[23]Funds and Valuation'!$E$76:$P$76</definedName>
    <definedName name="year_end_supplier_credit" localSheetId="0">'[24]Funds and Valuation'!$E$76:$P$76</definedName>
    <definedName name="year_end_supplier_credit" localSheetId="5">'[24]Funds and Valuation'!$E$76:$P$76</definedName>
    <definedName name="year_end_supplier_credit">'[25]Funds and Valuation'!$E$76:$P$76</definedName>
    <definedName name="yearheader" localSheetId="3">'[71]Front Sheet'!$F$17</definedName>
    <definedName name="yearheader" localSheetId="0">'[72]Front Sheet'!$F$17</definedName>
    <definedName name="yearheader" localSheetId="5">'[72]Front Sheet'!$F$17</definedName>
    <definedName name="yearheader">'[73]Front Sheet'!$F$17</definedName>
    <definedName name="YesNo">[118]Sys!#REF!</definedName>
    <definedName name="you">'[50]tax comp'!#REF!</definedName>
    <definedName name="z">#REF!</definedName>
    <definedName name="Z_1D96B0B8_79FE_49DE_B7D5_D6873522CC91_.wvu.FilterData" localSheetId="8" hidden="1">BS!#REF!</definedName>
    <definedName name="Z_36583FA6_E922_11D4_AE4B_00500446D8AC_.wvu.PrintArea" localSheetId="9" hidden="1">PL!$A$1:$D$44</definedName>
    <definedName name="Z_36583FA6_E922_11D4_AE4B_00500446D8AC_.wvu.PrintTitles" localSheetId="9" hidden="1">PL!$6:$8</definedName>
    <definedName name="Z_36583FA6_E922_11D4_AE4B_00500446D8AC_.wvu.Rows" localSheetId="9" hidden="1">PL!#REF!</definedName>
    <definedName name="Z_36583FA7_E922_11D4_AE4B_00500446D8AC_.wvu.PrintArea" localSheetId="9" hidden="1">PL!$A$1:$D$44</definedName>
    <definedName name="Z_36583FA7_E922_11D4_AE4B_00500446D8AC_.wvu.PrintTitles" localSheetId="9" hidden="1">PL!$6:$8</definedName>
    <definedName name="Z_36583FA7_E922_11D4_AE4B_00500446D8AC_.wvu.Rows" localSheetId="9" hidden="1">PL!#REF!</definedName>
    <definedName name="Z_6409592F_5F5F_47D0_BB9E_A8C86520797E_.wvu.FilterData" localSheetId="8" hidden="1">BS!#REF!</definedName>
    <definedName name="Z_AA55CEA1_BC6E_4269_90E4_63A267D53743_.wvu.Cols" localSheetId="1" hidden="1">' ARPU QAR '!#REF!,' ARPU QAR '!#REF!</definedName>
    <definedName name="Z_AA55CEA1_BC6E_4269_90E4_63A267D53743_.wvu.Cols" localSheetId="6" hidden="1">' ARPU USD'!#REF!,' ARPU USD'!#REF!</definedName>
    <definedName name="Z_AA55CEA1_BC6E_4269_90E4_63A267D53743_.wvu.Cols" localSheetId="3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Cols" localSheetId="5" hidden="1">'Rev-USD'!#REF!,'Rev-USD'!#REF!,'Rev-USD'!#REF!,'Rev-USD'!#REF!</definedName>
    <definedName name="Z_AA55CEA1_BC6E_4269_90E4_63A267D53743_.wvu.PrintArea" localSheetId="1" hidden="1">' ARPU QAR '!$B$2:$B$66</definedName>
    <definedName name="Z_AA55CEA1_BC6E_4269_90E4_63A267D53743_.wvu.PrintArea" localSheetId="6" hidden="1">' ARPU USD'!$B$2:$B$66</definedName>
    <definedName name="Z_AA55CEA1_BC6E_4269_90E4_63A267D53743_.wvu.PrintArea" localSheetId="3" hidden="1">Cust!$B$2:$H$11</definedName>
    <definedName name="Z_AA55CEA1_BC6E_4269_90E4_63A267D53743_.wvu.PrintArea" localSheetId="0" hidden="1">'Rev-QAR'!#REF!</definedName>
    <definedName name="Z_AA55CEA1_BC6E_4269_90E4_63A267D53743_.wvu.PrintArea" localSheetId="5" hidden="1">'Rev-USD'!#REF!</definedName>
    <definedName name="Z_AA55CEA1_BC6E_4269_90E4_63A267D53743_.wvu.Rows" localSheetId="0" hidden="1">'Rev-QAR'!#REF!</definedName>
    <definedName name="Z_AA55CEA1_BC6E_4269_90E4_63A267D53743_.wvu.Rows" localSheetId="5" hidden="1">'Rev-USD'!#REF!</definedName>
    <definedName name="Z_D565BCF7_691A_496B_ABE6_F8C159CF4135_.wvu.FilterData" localSheetId="8" hidden="1">BS!#REF!</definedName>
    <definedName name="Z_D565BCF7_691A_496B_ABE6_F8C159CF4135_.wvu.PrintArea" localSheetId="8" hidden="1">BS!$A$1:$F$99</definedName>
    <definedName name="Z_D565BCF7_691A_496B_ABE6_F8C159CF4135_.wvu.PrintArea" localSheetId="9" hidden="1">PL!$A$1:$E$44</definedName>
    <definedName name="Z_F5C4F59D_4F5A_407A_A61B_81B24CBA8D20_.wvu.Cols" localSheetId="1" hidden="1">' ARPU QAR '!#REF!,' ARPU QAR '!#REF!</definedName>
    <definedName name="Z_F5C4F59D_4F5A_407A_A61B_81B24CBA8D20_.wvu.Cols" localSheetId="6" hidden="1">' ARPU USD'!#REF!,' ARPU USD'!#REF!</definedName>
    <definedName name="Z_F5C4F59D_4F5A_407A_A61B_81B24CBA8D20_.wvu.Cols" localSheetId="3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Cols" localSheetId="5" hidden="1">'Rev-USD'!#REF!,'Rev-USD'!#REF!,'Rev-USD'!#REF!,'Rev-USD'!#REF!</definedName>
    <definedName name="Z_F5C4F59D_4F5A_407A_A61B_81B24CBA8D20_.wvu.PrintArea" localSheetId="1" hidden="1">' ARPU QAR '!$B$2:$B$66</definedName>
    <definedName name="Z_F5C4F59D_4F5A_407A_A61B_81B24CBA8D20_.wvu.PrintArea" localSheetId="6" hidden="1">' ARPU USD'!$B$2:$B$66</definedName>
    <definedName name="Z_F5C4F59D_4F5A_407A_A61B_81B24CBA8D20_.wvu.PrintArea" localSheetId="3" hidden="1">Cust!$B$2:$H$11</definedName>
    <definedName name="Z_F5C4F59D_4F5A_407A_A61B_81B24CBA8D20_.wvu.PrintArea" localSheetId="0" hidden="1">'Rev-QAR'!$A$1:$A$109</definedName>
    <definedName name="Z_F5C4F59D_4F5A_407A_A61B_81B24CBA8D20_.wvu.PrintArea" localSheetId="5" hidden="1">'Rev-USD'!$A$1:$A$109</definedName>
    <definedName name="Z_F5C4F59D_4F5A_407A_A61B_81B24CBA8D20_.wvu.Rows" localSheetId="0" hidden="1">'Rev-QAR'!#REF!</definedName>
    <definedName name="Z_F5C4F59D_4F5A_407A_A61B_81B24CBA8D20_.wvu.Rows" localSheetId="5" hidden="1">'Rev-USD'!#REF!</definedName>
    <definedName name="合同类型">[87]_配置步骤!$C$19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3" l="1"/>
  <c r="D80" i="13"/>
  <c r="D81" i="13" s="1"/>
  <c r="D102" i="13" s="1"/>
  <c r="F78" i="13"/>
  <c r="D78" i="13"/>
  <c r="A71" i="13"/>
  <c r="F67" i="13"/>
  <c r="D67" i="13"/>
  <c r="F60" i="13"/>
  <c r="D60" i="13"/>
  <c r="F59" i="13"/>
  <c r="D59" i="13"/>
  <c r="F58" i="13"/>
  <c r="D58" i="13"/>
  <c r="C58" i="13"/>
  <c r="F57" i="13"/>
  <c r="D57" i="13"/>
  <c r="A54" i="13"/>
  <c r="A53" i="13"/>
  <c r="F45" i="13"/>
  <c r="F81" i="13" s="1"/>
  <c r="F102" i="13" s="1"/>
  <c r="D45" i="13"/>
  <c r="F42" i="13"/>
  <c r="D42" i="13"/>
  <c r="F30" i="13"/>
  <c r="D30" i="13"/>
  <c r="F28" i="13"/>
  <c r="D28" i="13"/>
  <c r="F20" i="13"/>
  <c r="D20" i="13"/>
  <c r="F7" i="13"/>
  <c r="B31" i="12"/>
  <c r="B35" i="12" s="1"/>
  <c r="B38" i="12" s="1"/>
  <c r="D26" i="12"/>
  <c r="D31" i="12" s="1"/>
  <c r="D35" i="12" s="1"/>
  <c r="D38" i="12" s="1"/>
  <c r="B26" i="12"/>
  <c r="D23" i="12"/>
  <c r="B23" i="12"/>
  <c r="D6" i="12"/>
  <c r="H48" i="10" l="1"/>
  <c r="G48" i="10"/>
  <c r="F48" i="10"/>
  <c r="E48" i="10"/>
  <c r="D48" i="10"/>
  <c r="C48" i="10"/>
  <c r="H43" i="10"/>
  <c r="G43" i="10"/>
  <c r="F43" i="10"/>
  <c r="F52" i="10" s="1"/>
  <c r="E43" i="10"/>
  <c r="E52" i="10" s="1"/>
  <c r="D43" i="10"/>
  <c r="C43" i="10"/>
  <c r="H30" i="10"/>
  <c r="G30" i="10"/>
  <c r="F30" i="10"/>
  <c r="E30" i="10"/>
  <c r="D30" i="10"/>
  <c r="C30" i="10"/>
  <c r="H20" i="10"/>
  <c r="G20" i="10"/>
  <c r="F20" i="10"/>
  <c r="E20" i="10"/>
  <c r="D20" i="10"/>
  <c r="C20" i="10"/>
  <c r="H14" i="10"/>
  <c r="G14" i="10"/>
  <c r="F14" i="10"/>
  <c r="E14" i="10"/>
  <c r="D14" i="10"/>
  <c r="C14" i="10"/>
  <c r="C52" i="10" l="1"/>
  <c r="G52" i="10"/>
  <c r="H34" i="10"/>
  <c r="D34" i="10"/>
  <c r="E34" i="10"/>
  <c r="E55" i="10" s="1"/>
  <c r="C34" i="10"/>
  <c r="G34" i="10"/>
  <c r="D52" i="10"/>
  <c r="H52" i="10"/>
  <c r="F34" i="10"/>
  <c r="F55" i="10" s="1"/>
  <c r="D55" i="10" l="1"/>
  <c r="G55" i="10"/>
  <c r="H55" i="10"/>
  <c r="C55" i="10"/>
  <c r="L28" i="9" l="1"/>
  <c r="N28" i="9" s="1"/>
  <c r="R28" i="9" s="1"/>
  <c r="L26" i="9"/>
  <c r="N26" i="9" s="1"/>
  <c r="R26" i="9" s="1"/>
  <c r="F24" i="9"/>
  <c r="D24" i="9"/>
  <c r="N24" i="9" s="1"/>
  <c r="R24" i="9" s="1"/>
  <c r="H22" i="9"/>
  <c r="F22" i="9"/>
  <c r="D22" i="9"/>
  <c r="H20" i="9"/>
  <c r="F20" i="9"/>
  <c r="D20" i="9"/>
  <c r="J18" i="9"/>
  <c r="F18" i="9"/>
  <c r="D18" i="9"/>
  <c r="H16" i="9"/>
  <c r="F16" i="9"/>
  <c r="D16" i="9"/>
  <c r="F14" i="9"/>
  <c r="N14" i="9" s="1"/>
  <c r="R14" i="9" s="1"/>
  <c r="J12" i="9"/>
  <c r="F12" i="9"/>
  <c r="D12" i="9"/>
  <c r="F10" i="9"/>
  <c r="N10" i="9" s="1"/>
  <c r="R10" i="9" s="1"/>
  <c r="J8" i="9"/>
  <c r="F8" i="9"/>
  <c r="D8" i="9"/>
  <c r="J6" i="9"/>
  <c r="H6" i="9"/>
  <c r="F6" i="9"/>
  <c r="D6" i="9"/>
  <c r="F74" i="8"/>
  <c r="C74" i="8"/>
  <c r="H69" i="8"/>
  <c r="G69" i="8"/>
  <c r="H64" i="8"/>
  <c r="G64" i="8"/>
  <c r="H56" i="8"/>
  <c r="G56" i="8"/>
  <c r="H51" i="8"/>
  <c r="G51" i="8"/>
  <c r="E51" i="8"/>
  <c r="E74" i="8" s="1"/>
  <c r="H45" i="8"/>
  <c r="G45" i="8"/>
  <c r="H36" i="8"/>
  <c r="G36" i="8"/>
  <c r="F36" i="8"/>
  <c r="E36" i="8"/>
  <c r="D36" i="8"/>
  <c r="C36" i="8"/>
  <c r="H35" i="8"/>
  <c r="G35" i="8"/>
  <c r="F35" i="8"/>
  <c r="E35" i="8"/>
  <c r="D35" i="8"/>
  <c r="C35" i="8"/>
  <c r="H34" i="8"/>
  <c r="G34" i="8"/>
  <c r="F34" i="8"/>
  <c r="E34" i="8"/>
  <c r="D34" i="8"/>
  <c r="C34" i="8"/>
  <c r="H33" i="8"/>
  <c r="H38" i="8" s="1"/>
  <c r="G33" i="8"/>
  <c r="G38" i="8" s="1"/>
  <c r="F33" i="8"/>
  <c r="E33" i="8"/>
  <c r="E38" i="8" s="1"/>
  <c r="D33" i="8"/>
  <c r="D38" i="8" s="1"/>
  <c r="C33" i="8"/>
  <c r="C38" i="8" s="1"/>
  <c r="H26" i="8"/>
  <c r="G26" i="8"/>
  <c r="H17" i="8"/>
  <c r="G17" i="8"/>
  <c r="H11" i="8"/>
  <c r="G11" i="8"/>
  <c r="I90" i="3"/>
  <c r="I89" i="3"/>
  <c r="I87" i="3"/>
  <c r="F38" i="8" l="1"/>
  <c r="J30" i="9"/>
  <c r="N22" i="9"/>
  <c r="R22" i="9" s="1"/>
  <c r="N12" i="9"/>
  <c r="R12" i="9" s="1"/>
  <c r="F30" i="9"/>
  <c r="N16" i="9"/>
  <c r="R16" i="9" s="1"/>
  <c r="N18" i="9"/>
  <c r="R18" i="9" s="1"/>
  <c r="G74" i="8"/>
  <c r="D30" i="9"/>
  <c r="H30" i="9"/>
  <c r="N20" i="9"/>
  <c r="R20" i="9" s="1"/>
  <c r="L30" i="9"/>
  <c r="H74" i="8"/>
  <c r="N8" i="9"/>
  <c r="R8" i="9" s="1"/>
  <c r="N6" i="9"/>
  <c r="N30" i="9" l="1"/>
  <c r="R6" i="9"/>
  <c r="R30" i="9" s="1"/>
  <c r="B5" i="1" l="1"/>
  <c r="B98" i="1" l="1"/>
  <c r="B63" i="1"/>
  <c r="C5" i="1"/>
  <c r="B24" i="1"/>
  <c r="B12" i="1"/>
  <c r="C98" i="1" l="1"/>
  <c r="C105" i="1"/>
  <c r="C84" i="1"/>
  <c r="C70" i="1"/>
  <c r="C56" i="1"/>
  <c r="C33" i="1"/>
  <c r="C24" i="1"/>
  <c r="C40" i="1"/>
  <c r="D5" i="1"/>
  <c r="B56" i="1"/>
  <c r="B77" i="1"/>
  <c r="B84" i="1"/>
  <c r="B105" i="1"/>
  <c r="B40" i="1"/>
  <c r="B49" i="1"/>
  <c r="B91" i="1"/>
  <c r="B33" i="1"/>
  <c r="B70" i="1"/>
  <c r="D98" i="1" l="1"/>
  <c r="D49" i="1"/>
  <c r="D84" i="1"/>
  <c r="D24" i="1"/>
  <c r="D63" i="1"/>
  <c r="D33" i="1"/>
  <c r="E5" i="1"/>
  <c r="C49" i="1"/>
  <c r="C91" i="1"/>
  <c r="C12" i="1"/>
  <c r="C63" i="1"/>
  <c r="C77" i="1"/>
  <c r="D77" i="1" l="1"/>
  <c r="D91" i="1"/>
  <c r="D40" i="1"/>
  <c r="D56" i="1"/>
  <c r="D12" i="1"/>
  <c r="E105" i="1"/>
  <c r="E56" i="1"/>
  <c r="E70" i="1"/>
  <c r="F5" i="1"/>
  <c r="E49" i="1"/>
  <c r="E12" i="1"/>
  <c r="D70" i="1"/>
  <c r="D105" i="1"/>
  <c r="E98" i="1" l="1"/>
  <c r="E24" i="1"/>
  <c r="E40" i="1"/>
  <c r="E77" i="1"/>
  <c r="F70" i="1"/>
  <c r="F63" i="1"/>
  <c r="F40" i="1"/>
  <c r="G5" i="1"/>
  <c r="F12" i="1"/>
  <c r="E84" i="1"/>
  <c r="E33" i="1"/>
  <c r="E63" i="1"/>
  <c r="E91" i="1"/>
  <c r="G105" i="1" l="1"/>
  <c r="G91" i="1"/>
  <c r="G56" i="1"/>
  <c r="G33" i="1"/>
  <c r="G40" i="1"/>
  <c r="G24" i="1"/>
  <c r="F24" i="1"/>
  <c r="F49" i="1"/>
  <c r="F84" i="1"/>
  <c r="F91" i="1"/>
  <c r="F77" i="1"/>
  <c r="F33" i="1"/>
  <c r="F56" i="1"/>
  <c r="F98" i="1"/>
  <c r="F105" i="1"/>
  <c r="G49" i="1" l="1"/>
  <c r="G70" i="1"/>
  <c r="G98" i="1"/>
  <c r="G12" i="1"/>
  <c r="G77" i="1"/>
  <c r="G84" i="1"/>
  <c r="G63" i="1"/>
  <c r="H5" i="1" l="1"/>
  <c r="H77" i="1" l="1"/>
  <c r="H70" i="1"/>
  <c r="H33" i="1"/>
  <c r="H49" i="1"/>
  <c r="H40" i="1"/>
  <c r="I5" i="1"/>
  <c r="H24" i="1"/>
  <c r="H12" i="1"/>
  <c r="B5" i="2"/>
  <c r="C5" i="2" s="1"/>
  <c r="D5" i="2" s="1"/>
  <c r="E5" i="2" s="1"/>
  <c r="F5" i="2" s="1"/>
  <c r="G5" i="2" s="1"/>
  <c r="H5" i="2" s="1"/>
  <c r="I5" i="2" s="1"/>
  <c r="K1" i="1"/>
  <c r="I105" i="1" l="1"/>
  <c r="I70" i="1"/>
  <c r="I91" i="1"/>
  <c r="I33" i="1"/>
  <c r="I24" i="1"/>
  <c r="H63" i="1"/>
  <c r="H84" i="1"/>
  <c r="H105" i="1"/>
  <c r="H56" i="1"/>
  <c r="H98" i="1"/>
  <c r="H91" i="1"/>
  <c r="D24" i="2"/>
  <c r="D12" i="2"/>
  <c r="E98" i="2"/>
  <c r="E91" i="2"/>
  <c r="E56" i="2"/>
  <c r="E33" i="2"/>
  <c r="E24" i="2"/>
  <c r="E12" i="2"/>
  <c r="G84" i="2"/>
  <c r="G56" i="2"/>
  <c r="I105" i="2"/>
  <c r="I98" i="2"/>
  <c r="I84" i="2"/>
  <c r="I77" i="2"/>
  <c r="I63" i="2"/>
  <c r="I49" i="2"/>
  <c r="C12" i="2"/>
  <c r="G12" i="2"/>
  <c r="G24" i="2"/>
  <c r="I33" i="2"/>
  <c r="C40" i="2"/>
  <c r="G40" i="2"/>
  <c r="F84" i="2"/>
  <c r="F77" i="2"/>
  <c r="F56" i="2"/>
  <c r="H98" i="2"/>
  <c r="H84" i="2"/>
  <c r="H70" i="2"/>
  <c r="H63" i="2"/>
  <c r="F12" i="2"/>
  <c r="H12" i="2"/>
  <c r="F24" i="2"/>
  <c r="H24" i="2"/>
  <c r="F33" i="2"/>
  <c r="H33" i="2"/>
  <c r="F40" i="2"/>
  <c r="H40" i="2"/>
  <c r="F49" i="2"/>
  <c r="H49" i="2"/>
  <c r="F70" i="2"/>
  <c r="I56" i="1" l="1"/>
  <c r="I77" i="1"/>
  <c r="I98" i="1"/>
  <c r="I12" i="1"/>
  <c r="I63" i="1"/>
  <c r="I84" i="1"/>
  <c r="I40" i="1"/>
  <c r="I49" i="1"/>
  <c r="E63" i="2"/>
  <c r="E77" i="2"/>
  <c r="B12" i="2"/>
  <c r="H91" i="2"/>
  <c r="H105" i="2"/>
  <c r="F98" i="2"/>
  <c r="C49" i="2"/>
  <c r="I40" i="2"/>
  <c r="G33" i="2"/>
  <c r="C24" i="2"/>
  <c r="I12" i="2"/>
  <c r="G49" i="2"/>
  <c r="G63" i="2"/>
  <c r="G98" i="2"/>
  <c r="C56" i="2"/>
  <c r="C70" i="2"/>
  <c r="C84" i="2"/>
  <c r="C91" i="2"/>
  <c r="C105" i="2"/>
  <c r="E49" i="2"/>
  <c r="E84" i="2"/>
  <c r="E105" i="2"/>
  <c r="B63" i="2"/>
  <c r="B24" i="2"/>
  <c r="D33" i="2"/>
  <c r="D63" i="2"/>
  <c r="D84" i="2"/>
  <c r="D91" i="2"/>
  <c r="D105" i="2"/>
  <c r="G77" i="2"/>
  <c r="H77" i="2"/>
  <c r="B84" i="2"/>
  <c r="B91" i="2"/>
  <c r="B105" i="2"/>
  <c r="F63" i="2"/>
  <c r="C33" i="2"/>
  <c r="I24" i="2"/>
  <c r="I56" i="2"/>
  <c r="I70" i="2"/>
  <c r="B49" i="2"/>
  <c r="E40" i="2"/>
  <c r="E70" i="2"/>
  <c r="B70" i="2"/>
  <c r="D49" i="2"/>
  <c r="B77" i="2"/>
  <c r="B98" i="2"/>
  <c r="I91" i="2"/>
  <c r="H56" i="2"/>
  <c r="F91" i="2"/>
  <c r="F105" i="2"/>
  <c r="B56" i="2"/>
  <c r="G70" i="2"/>
  <c r="G91" i="2"/>
  <c r="G105" i="2"/>
  <c r="C63" i="2"/>
  <c r="C77" i="2"/>
  <c r="C98" i="2"/>
  <c r="B33" i="2"/>
  <c r="B40" i="2"/>
  <c r="D40" i="2"/>
  <c r="D56" i="2"/>
  <c r="D70" i="2"/>
  <c r="D77" i="2"/>
  <c r="D98" i="2"/>
</calcChain>
</file>

<file path=xl/comments1.xml><?xml version="1.0" encoding="utf-8"?>
<comments xmlns="http://schemas.openxmlformats.org/spreadsheetml/2006/main">
  <authors>
    <author>DAlmacen</author>
  </authors>
  <commentList>
    <comment ref="B23" authorId="0" shapeId="0">
      <text>
        <r>
          <rPr>
            <b/>
            <sz val="8"/>
            <color indexed="81"/>
            <rFont val="Tahoma"/>
            <family val="2"/>
          </rPr>
          <t>DAlmacen:</t>
        </r>
        <r>
          <rPr>
            <sz val="8"/>
            <color indexed="81"/>
            <rFont val="Tahoma"/>
            <family val="2"/>
          </rPr>
          <t xml:space="preserve">
Merged with postpaid as advised by Rupesh per email on April 28, 2012</t>
        </r>
      </text>
    </comment>
  </commentList>
</comments>
</file>

<file path=xl/sharedStrings.xml><?xml version="1.0" encoding="utf-8"?>
<sst xmlns="http://schemas.openxmlformats.org/spreadsheetml/2006/main" count="590" uniqueCount="187">
  <si>
    <t xml:space="preserve">       Operating Results  by Operations in USD Millions</t>
  </si>
  <si>
    <t>&lt;&lt;&lt; USD Conversion rate</t>
  </si>
  <si>
    <t>OOREDOO GROUP</t>
  </si>
  <si>
    <t>Revenue</t>
  </si>
  <si>
    <t>Wireless</t>
  </si>
  <si>
    <t xml:space="preserve">Wireline </t>
  </si>
  <si>
    <t>EBITDA</t>
  </si>
  <si>
    <t>% EBITDA</t>
  </si>
  <si>
    <t>NET PROFIT</t>
  </si>
  <si>
    <t>Net Profit to Ooredoo shareholders</t>
  </si>
  <si>
    <t>Capex</t>
  </si>
  <si>
    <t>Qatar operation</t>
  </si>
  <si>
    <t>Indonesia</t>
  </si>
  <si>
    <t>Iraq</t>
  </si>
  <si>
    <t>Revenue-Wireless</t>
  </si>
  <si>
    <t>Oman</t>
  </si>
  <si>
    <t>Wireline</t>
  </si>
  <si>
    <t>Myanmar</t>
  </si>
  <si>
    <t>WATANIYA GROUP</t>
  </si>
  <si>
    <t>Kuwait</t>
  </si>
  <si>
    <t>Tunisia</t>
  </si>
  <si>
    <t>Algeria</t>
  </si>
  <si>
    <t>Maldives</t>
  </si>
  <si>
    <t>Palestine</t>
  </si>
  <si>
    <t>WI-TRIBE GROUP</t>
  </si>
  <si>
    <t>Note:    1.  Ooredoo Group reflects the consolidated results including share in associates and intra-group adjustments.</t>
  </si>
  <si>
    <t xml:space="preserve">           2.  wi-Tribe Group includes results of Pakistan and the holding company wi-tribe Limited.</t>
  </si>
  <si>
    <t xml:space="preserve">       Operating Results  by Operations in QR Millions</t>
  </si>
  <si>
    <t>Q2 2014</t>
  </si>
  <si>
    <t>Q3 2014</t>
  </si>
  <si>
    <t>Q4 2014</t>
  </si>
  <si>
    <t>Q1 2015</t>
  </si>
  <si>
    <t>Q2 2015</t>
  </si>
  <si>
    <t>Q3 2015</t>
  </si>
  <si>
    <t>Q4 2015</t>
  </si>
  <si>
    <t>12M 2015</t>
  </si>
  <si>
    <t>12M 2014</t>
  </si>
  <si>
    <t>Quarterly ARPU by Operation in  Qatari Riyal</t>
  </si>
  <si>
    <t>QATAR</t>
  </si>
  <si>
    <t>Postpaid</t>
  </si>
  <si>
    <t>Prepaid</t>
  </si>
  <si>
    <t>Wireless Broadband</t>
  </si>
  <si>
    <t>BLENDED ARPU-Net</t>
  </si>
  <si>
    <t>BLENDED ARPU</t>
  </si>
  <si>
    <t>Fixed Line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</si>
  <si>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</si>
  <si>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</si>
  <si>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</si>
  <si>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</si>
  <si>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</si>
  <si>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</si>
  <si>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</si>
  <si>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</si>
  <si>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PAKISTAN</t>
  </si>
  <si>
    <t>Wimax</t>
  </si>
  <si>
    <t>MYANMAR</t>
  </si>
  <si>
    <t>Restatement as advised by Rupesh on April 28, 2012:</t>
  </si>
  <si>
    <t>Nawras ARPU re-statement:</t>
  </si>
  <si>
    <t>QAR</t>
  </si>
  <si>
    <t>USD</t>
  </si>
  <si>
    <t>As reported-QAR</t>
  </si>
  <si>
    <t>Quarterly ARPU by Operation in  US Dollar</t>
  </si>
  <si>
    <t xml:space="preserve"> Total Customers by Operation (number)</t>
  </si>
  <si>
    <t>Total Customers</t>
  </si>
  <si>
    <t>FANOOS</t>
  </si>
  <si>
    <t>Fixed Wireless</t>
  </si>
  <si>
    <t xml:space="preserve">Total Consolidated Customers </t>
  </si>
  <si>
    <t>reported</t>
  </si>
  <si>
    <t>Consolidated Customer Status as at 31st December 2015</t>
  </si>
  <si>
    <t>POSTPAID</t>
  </si>
  <si>
    <t>PREPAID</t>
  </si>
  <si>
    <t>WIRELESS BROADBAND</t>
  </si>
  <si>
    <t>FIXED LINE</t>
  </si>
  <si>
    <t>FIXED WIRELESS</t>
  </si>
  <si>
    <t>Ownership</t>
  </si>
  <si>
    <t>PROPORTIONAL CUSTOMERS</t>
  </si>
  <si>
    <t>Qatar</t>
  </si>
  <si>
    <t>Fanoos</t>
  </si>
  <si>
    <t>Pakistan</t>
  </si>
  <si>
    <t>Total Active Customers</t>
  </si>
  <si>
    <t>Amounts in QR '000</t>
  </si>
  <si>
    <t>WIRELESS REVENUE</t>
  </si>
  <si>
    <t>Post paid</t>
  </si>
  <si>
    <t>Other Revenue</t>
  </si>
  <si>
    <t>Total</t>
  </si>
  <si>
    <t>Others</t>
  </si>
  <si>
    <t>Wataniya (Consolidated)</t>
  </si>
  <si>
    <t>Indosat</t>
  </si>
  <si>
    <t>Asiacell</t>
  </si>
  <si>
    <t>Wi-tribe</t>
  </si>
  <si>
    <t>Starlink</t>
  </si>
  <si>
    <t>Elimination on consolidation</t>
  </si>
  <si>
    <t>Total Wireless</t>
  </si>
  <si>
    <t>WIRELINE REVENUE</t>
  </si>
  <si>
    <t>Internet</t>
  </si>
  <si>
    <t>Triple Play</t>
  </si>
  <si>
    <t>Total Wireline</t>
  </si>
  <si>
    <t>TOTAL GROUP REVENUE</t>
  </si>
  <si>
    <t xml:space="preserve">            Revenue Breakdown  (USD)</t>
  </si>
  <si>
    <t>Amounts in USD '000</t>
  </si>
  <si>
    <t xml:space="preserve">            Revenue Breakdown (QAR)</t>
  </si>
  <si>
    <t>Ooredoo Q.S.C.</t>
  </si>
  <si>
    <t>CONSOLIDATED STATEMENT OF PROFIT OR LOSS</t>
  </si>
  <si>
    <t>Year ended 31 December 2015</t>
  </si>
  <si>
    <t>Year ended</t>
  </si>
  <si>
    <t>31 December</t>
  </si>
  <si>
    <t>(Audited)</t>
  </si>
  <si>
    <t>QR '000</t>
  </si>
  <si>
    <t xml:space="preserve"> </t>
  </si>
  <si>
    <t>Continuing operations</t>
  </si>
  <si>
    <t>Operating expenses</t>
  </si>
  <si>
    <t>Selling, general and administrative expenses</t>
  </si>
  <si>
    <t>Depreciation and amortisation</t>
  </si>
  <si>
    <t>Net finance cost</t>
  </si>
  <si>
    <t>Impairment of financial assets</t>
  </si>
  <si>
    <t>Gain on previously held interest in an acquired subsidiary</t>
  </si>
  <si>
    <t>Other income (expense) / income - net</t>
  </si>
  <si>
    <t>Share of results in associates and joint venture - net of tax</t>
  </si>
  <si>
    <t>Royalties and fees</t>
  </si>
  <si>
    <t>Profit before income taxes</t>
  </si>
  <si>
    <t>Income tax</t>
  </si>
  <si>
    <t>Profit from continuing operations</t>
  </si>
  <si>
    <t>Discontinued operation</t>
  </si>
  <si>
    <t>Profit/(loss) from discontinued operation - net of tax</t>
  </si>
  <si>
    <t>Profit for the period / year</t>
  </si>
  <si>
    <t>Profit attributable to:</t>
  </si>
  <si>
    <t>Shareholders of the parent</t>
  </si>
  <si>
    <t>Non-controlling interests</t>
  </si>
  <si>
    <t>Basic and diluted earnings per share</t>
  </si>
  <si>
    <t>(Attributable to shareholders of the Parent)</t>
  </si>
  <si>
    <t>(Expressed in QR per share)</t>
  </si>
  <si>
    <t>The attached notes 1 to 42 form part of these consolidated financial statements</t>
  </si>
  <si>
    <t>CONSOLIDATED STATEMENT OF FINANCIAL POSITION</t>
  </si>
  <si>
    <t>At 31 December 2015</t>
  </si>
  <si>
    <t>Notes</t>
  </si>
  <si>
    <t>31 March</t>
  </si>
  <si>
    <t xml:space="preserve">31 December </t>
  </si>
  <si>
    <t>(Reviewed)</t>
  </si>
  <si>
    <t>Note</t>
  </si>
  <si>
    <t>QR'000</t>
  </si>
  <si>
    <t>ASSETS</t>
  </si>
  <si>
    <t>Non-current assets</t>
  </si>
  <si>
    <t>Property, plant and equipment</t>
  </si>
  <si>
    <t>Intangible assets and goodwill</t>
  </si>
  <si>
    <t>Investment property</t>
  </si>
  <si>
    <t>Investment in associates</t>
  </si>
  <si>
    <t>Available-for-sale investments</t>
  </si>
  <si>
    <t>Other non-current assets</t>
  </si>
  <si>
    <t>Deferred tax assets</t>
  </si>
  <si>
    <t>Total non-current assets</t>
  </si>
  <si>
    <t>Current assets</t>
  </si>
  <si>
    <t xml:space="preserve">Inventories </t>
  </si>
  <si>
    <t>Trade and other receivables</t>
  </si>
  <si>
    <t>Bank balances and cash</t>
  </si>
  <si>
    <t>Assets held for distribution</t>
  </si>
  <si>
    <t>Total current assets</t>
  </si>
  <si>
    <t>TOTAL ASSETS</t>
  </si>
  <si>
    <t>EQUITY</t>
  </si>
  <si>
    <t>Share capital</t>
  </si>
  <si>
    <t>Legal reserve</t>
  </si>
  <si>
    <t>24 (a)</t>
  </si>
  <si>
    <t>Fair value reserve</t>
  </si>
  <si>
    <t>24 (b)</t>
  </si>
  <si>
    <t>Employment benefit reserve</t>
  </si>
  <si>
    <t>Translation reserve</t>
  </si>
  <si>
    <t>24 (c)</t>
  </si>
  <si>
    <t>Other statutory reserve</t>
  </si>
  <si>
    <t>24 (d)</t>
  </si>
  <si>
    <t>Retained earnings</t>
  </si>
  <si>
    <t>Total equity</t>
  </si>
  <si>
    <t>Continued ………….</t>
  </si>
  <si>
    <t>The attached notes 1 to xx form part of these consolidated financial statements</t>
  </si>
  <si>
    <t>Non-current liabilities</t>
  </si>
  <si>
    <t>Loans and borrowings</t>
  </si>
  <si>
    <t>Employees benefits</t>
  </si>
  <si>
    <t>Deferred tax liabilities</t>
  </si>
  <si>
    <t>Other non-current liabilities</t>
  </si>
  <si>
    <t>Total non-current liabilities</t>
  </si>
  <si>
    <t>Current liabilities</t>
  </si>
  <si>
    <t>Trade and other payables</t>
  </si>
  <si>
    <t>Current account with State of Qatar</t>
  </si>
  <si>
    <t>Deferred income</t>
  </si>
  <si>
    <t>Income tax payable</t>
  </si>
  <si>
    <t>Liabilities held for distribution</t>
  </si>
  <si>
    <t>Total current liabilities</t>
  </si>
  <si>
    <t>Total liabilities</t>
  </si>
  <si>
    <t>TOTAL EQUITY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</si>
</sst>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00%"/>
    <numFmt numFmtId="165" formatCode="_(* #,##0.00000_);_(* \(#,##0.00000\);_(* &quot;-&quot;??_);_(@_)"/>
    <numFmt numFmtId="166" formatCode="#,##0.0_);\(#,##0.0\)"/>
    <numFmt numFmtId="167" formatCode="#,##0.000_);\(#,##0.000\)"/>
    <numFmt numFmtId="168" formatCode="_(* #,##0.0_);_(* \(#,##0.0\);_(* &quot;-&quot;??_);_(@_)"/>
    <numFmt numFmtId="169" formatCode="0.0%"/>
    <numFmt numFmtId="170" formatCode="_(* #,##0_);_(* \(#,##0\);_(* &quot;-&quot;??_);_(@_)"/>
    <numFmt numFmtId="171" formatCode="0.0"/>
    <numFmt numFmtId="172" formatCode="_([$€]* #,##0.00_);_([$€]* \(#,##0.00\);_([$€]* &quot;-&quot;??_);_(@_)"/>
    <numFmt numFmtId="173" formatCode="General_)"/>
    <numFmt numFmtId="174" formatCode="0_);\(0\)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i/>
      <sz val="10"/>
      <name val="Tahoma"/>
      <family val="2"/>
    </font>
    <font>
      <b/>
      <i/>
      <sz val="10"/>
      <color theme="0"/>
      <name val="Tahoma"/>
      <family val="2"/>
    </font>
    <font>
      <sz val="8"/>
      <name val="Tahoma"/>
      <family val="2"/>
    </font>
    <font>
      <sz val="10"/>
      <color rgb="FF0070C0"/>
      <name val="Tahoma"/>
      <family val="2"/>
    </font>
    <font>
      <i/>
      <sz val="9"/>
      <name val="Tahoma"/>
      <family val="2"/>
    </font>
    <font>
      <u/>
      <sz val="10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Times New Roman"/>
      <family val="1"/>
    </font>
    <font>
      <b/>
      <sz val="18"/>
      <name val="Tahoma"/>
      <family val="2"/>
    </font>
    <font>
      <sz val="12"/>
      <name val="Helv"/>
      <charset val="178"/>
    </font>
    <font>
      <b/>
      <sz val="14"/>
      <color rgb="FF0033CC"/>
      <name val="Times New Roman"/>
      <family val="1"/>
    </font>
    <font>
      <b/>
      <u val="double"/>
      <sz val="11"/>
      <name val="Times New Roman"/>
      <family val="1"/>
      <charset val="178"/>
    </font>
    <font>
      <b/>
      <u val="double"/>
      <sz val="10"/>
      <name val="Times New Roman"/>
      <family val="1"/>
    </font>
    <font>
      <sz val="13"/>
      <color rgb="FF0033CC"/>
      <name val="Times New Roman"/>
      <family val="1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u/>
      <sz val="10"/>
      <name val="Times New Roman"/>
      <family val="1"/>
    </font>
    <font>
      <b/>
      <i/>
      <sz val="10"/>
      <name val="Times New Roman"/>
      <family val="1"/>
      <charset val="178"/>
    </font>
    <font>
      <i/>
      <sz val="10"/>
      <name val="Times New Roman"/>
      <family val="1"/>
      <charset val="178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charset val="178"/>
    </font>
    <font>
      <sz val="10"/>
      <color rgb="FF000000"/>
      <name val="Times New Roman"/>
      <family val="1"/>
    </font>
    <font>
      <b/>
      <sz val="10"/>
      <color indexed="5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3"/>
      <name val="Times New Roman"/>
      <family val="1"/>
    </font>
    <font>
      <b/>
      <u val="singleAccounting"/>
      <sz val="10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9" fontId="33" fillId="0" borderId="0" applyFont="0" applyFill="0" applyBorder="0" applyAlignment="0" applyProtection="0"/>
    <xf numFmtId="172" fontId="33" fillId="0" borderId="0"/>
    <xf numFmtId="43" fontId="34" fillId="0" borderId="0" applyFont="0" applyFill="0" applyBorder="0" applyAlignment="0" applyProtection="0"/>
    <xf numFmtId="172" fontId="33" fillId="0" borderId="0"/>
    <xf numFmtId="172" fontId="16" fillId="0" borderId="0"/>
    <xf numFmtId="173" fontId="38" fillId="0" borderId="0"/>
    <xf numFmtId="43" fontId="1" fillId="0" borderId="0" applyFont="0" applyFill="0" applyBorder="0" applyAlignment="0" applyProtection="0"/>
    <xf numFmtId="0" fontId="52" fillId="0" borderId="0"/>
  </cellStyleXfs>
  <cellXfs count="409">
    <xf numFmtId="0" fontId="0" fillId="0" borderId="0" xfId="0"/>
    <xf numFmtId="164" fontId="3" fillId="0" borderId="0" xfId="3" applyNumberFormat="1" applyFont="1" applyAlignment="1">
      <alignment horizontal="centerContinuous" wrapText="1"/>
    </xf>
    <xf numFmtId="164" fontId="3" fillId="0" borderId="0" xfId="3" applyNumberFormat="1" applyFont="1"/>
    <xf numFmtId="165" fontId="3" fillId="0" borderId="1" xfId="1" applyNumberFormat="1" applyFont="1" applyFill="1" applyBorder="1"/>
    <xf numFmtId="0" fontId="3" fillId="0" borderId="0" xfId="2" applyFont="1"/>
    <xf numFmtId="164" fontId="3" fillId="0" borderId="0" xfId="3" applyNumberFormat="1" applyFont="1" applyFill="1"/>
    <xf numFmtId="0" fontId="4" fillId="2" borderId="2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164" fontId="3" fillId="0" borderId="0" xfId="3" applyNumberFormat="1" applyFont="1" applyAlignment="1">
      <alignment horizontal="centerContinuous" vertical="center" wrapText="1"/>
    </xf>
    <xf numFmtId="164" fontId="3" fillId="0" borderId="0" xfId="3" applyNumberFormat="1" applyFont="1" applyAlignment="1">
      <alignment horizontal="center" vertical="center"/>
    </xf>
    <xf numFmtId="0" fontId="3" fillId="3" borderId="5" xfId="2" applyFont="1" applyFill="1" applyBorder="1"/>
    <xf numFmtId="0" fontId="3" fillId="3" borderId="6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3" fillId="0" borderId="0" xfId="2" applyFont="1" applyFill="1"/>
    <xf numFmtId="164" fontId="3" fillId="0" borderId="0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3" fillId="3" borderId="8" xfId="2" applyFont="1" applyFill="1" applyBorder="1"/>
    <xf numFmtId="0" fontId="3" fillId="3" borderId="9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3" fillId="3" borderId="11" xfId="2" applyFont="1" applyFill="1" applyBorder="1"/>
    <xf numFmtId="0" fontId="3" fillId="3" borderId="0" xfId="2" applyFont="1" applyFill="1" applyBorder="1" applyAlignment="1">
      <alignment horizontal="center"/>
    </xf>
    <xf numFmtId="0" fontId="4" fillId="2" borderId="0" xfId="2" applyFont="1" applyFill="1" applyBorder="1"/>
    <xf numFmtId="0" fontId="4" fillId="2" borderId="12" xfId="2" applyFont="1" applyFill="1" applyBorder="1"/>
    <xf numFmtId="0" fontId="6" fillId="3" borderId="11" xfId="2" applyFont="1" applyFill="1" applyBorder="1" applyAlignment="1">
      <alignment horizontal="left"/>
    </xf>
    <xf numFmtId="166" fontId="3" fillId="3" borderId="0" xfId="2" applyNumberFormat="1" applyFont="1" applyFill="1" applyBorder="1"/>
    <xf numFmtId="167" fontId="4" fillId="2" borderId="0" xfId="2" applyNumberFormat="1" applyFont="1" applyFill="1" applyBorder="1"/>
    <xf numFmtId="166" fontId="4" fillId="2" borderId="12" xfId="2" applyNumberFormat="1" applyFont="1" applyFill="1" applyBorder="1"/>
    <xf numFmtId="0" fontId="6" fillId="3" borderId="11" xfId="2" applyFont="1" applyFill="1" applyBorder="1" applyAlignment="1">
      <alignment horizontal="left" indent="2"/>
    </xf>
    <xf numFmtId="168" fontId="6" fillId="3" borderId="0" xfId="1" applyNumberFormat="1" applyFont="1" applyFill="1" applyBorder="1"/>
    <xf numFmtId="168" fontId="5" fillId="2" borderId="0" xfId="1" applyNumberFormat="1" applyFont="1" applyFill="1" applyBorder="1"/>
    <xf numFmtId="168" fontId="5" fillId="2" borderId="12" xfId="1" applyNumberFormat="1" applyFont="1" applyFill="1" applyBorder="1"/>
    <xf numFmtId="0" fontId="3" fillId="3" borderId="11" xfId="2" applyFont="1" applyFill="1" applyBorder="1" applyAlignment="1">
      <alignment horizontal="left" indent="3"/>
    </xf>
    <xf numFmtId="168" fontId="7" fillId="3" borderId="0" xfId="1" applyNumberFormat="1" applyFont="1" applyFill="1" applyBorder="1" applyAlignment="1"/>
    <xf numFmtId="168" fontId="8" fillId="2" borderId="0" xfId="1" applyNumberFormat="1" applyFont="1" applyFill="1" applyBorder="1"/>
    <xf numFmtId="168" fontId="8" fillId="2" borderId="12" xfId="1" applyNumberFormat="1" applyFont="1" applyFill="1" applyBorder="1" applyAlignment="1"/>
    <xf numFmtId="0" fontId="3" fillId="0" borderId="0" xfId="2" applyFont="1" applyFill="1" applyBorder="1" applyAlignment="1">
      <alignment horizontal="left" indent="2"/>
    </xf>
    <xf numFmtId="0" fontId="7" fillId="3" borderId="11" xfId="2" applyFont="1" applyFill="1" applyBorder="1" applyAlignment="1">
      <alignment horizontal="left" indent="3"/>
    </xf>
    <xf numFmtId="0" fontId="7" fillId="0" borderId="0" xfId="2" applyFont="1" applyFill="1"/>
    <xf numFmtId="168" fontId="5" fillId="2" borderId="12" xfId="1" applyNumberFormat="1" applyFont="1" applyFill="1" applyBorder="1" applyAlignment="1"/>
    <xf numFmtId="0" fontId="9" fillId="3" borderId="11" xfId="2" applyFont="1" applyFill="1" applyBorder="1" applyAlignment="1">
      <alignment horizontal="left" indent="3"/>
    </xf>
    <xf numFmtId="9" fontId="9" fillId="3" borderId="0" xfId="3" applyNumberFormat="1" applyFont="1" applyFill="1" applyBorder="1"/>
    <xf numFmtId="9" fontId="10" fillId="2" borderId="0" xfId="3" applyNumberFormat="1" applyFont="1" applyFill="1" applyBorder="1"/>
    <xf numFmtId="9" fontId="10" fillId="2" borderId="12" xfId="3" applyNumberFormat="1" applyFont="1" applyFill="1" applyBorder="1"/>
    <xf numFmtId="0" fontId="7" fillId="0" borderId="0" xfId="2" applyFont="1" applyFill="1" applyBorder="1" applyAlignment="1">
      <alignment horizontal="left" indent="3"/>
    </xf>
    <xf numFmtId="168" fontId="3" fillId="3" borderId="0" xfId="1" applyNumberFormat="1" applyFont="1" applyFill="1" applyBorder="1"/>
    <xf numFmtId="0" fontId="6" fillId="3" borderId="11" xfId="2" applyFont="1" applyFill="1" applyBorder="1"/>
    <xf numFmtId="0" fontId="9" fillId="3" borderId="11" xfId="2" applyFont="1" applyFill="1" applyBorder="1" applyAlignment="1">
      <alignment horizontal="left" indent="2"/>
    </xf>
    <xf numFmtId="168" fontId="9" fillId="3" borderId="0" xfId="1" applyNumberFormat="1" applyFont="1" applyFill="1" applyBorder="1"/>
    <xf numFmtId="0" fontId="3" fillId="3" borderId="9" xfId="2" applyFont="1" applyFill="1" applyBorder="1"/>
    <xf numFmtId="166" fontId="4" fillId="2" borderId="9" xfId="2" applyNumberFormat="1" applyFont="1" applyFill="1" applyBorder="1"/>
    <xf numFmtId="0" fontId="4" fillId="2" borderId="10" xfId="2" applyFont="1" applyFill="1" applyBorder="1"/>
    <xf numFmtId="0" fontId="6" fillId="0" borderId="11" xfId="2" applyFont="1" applyBorder="1"/>
    <xf numFmtId="0" fontId="3" fillId="0" borderId="0" xfId="2" applyFont="1" applyBorder="1" applyAlignment="1">
      <alignment horizontal="left"/>
    </xf>
    <xf numFmtId="0" fontId="3" fillId="0" borderId="0" xfId="2" applyFont="1" applyFill="1" applyBorder="1"/>
    <xf numFmtId="166" fontId="4" fillId="2" borderId="0" xfId="2" applyNumberFormat="1" applyFont="1" applyFill="1" applyBorder="1"/>
    <xf numFmtId="0" fontId="3" fillId="0" borderId="11" xfId="2" applyFont="1" applyBorder="1" applyAlignment="1">
      <alignment horizontal="left" indent="2"/>
    </xf>
    <xf numFmtId="168" fontId="3" fillId="0" borderId="0" xfId="1" applyNumberFormat="1" applyFont="1" applyFill="1" applyBorder="1"/>
    <xf numFmtId="168" fontId="7" fillId="0" borderId="0" xfId="1" applyNumberFormat="1" applyFont="1" applyFill="1" applyBorder="1"/>
    <xf numFmtId="168" fontId="4" fillId="2" borderId="0" xfId="1" applyNumberFormat="1" applyFont="1" applyFill="1" applyBorder="1"/>
    <xf numFmtId="168" fontId="4" fillId="2" borderId="12" xfId="1" applyNumberFormat="1" applyFont="1" applyFill="1" applyBorder="1"/>
    <xf numFmtId="0" fontId="7" fillId="0" borderId="11" xfId="2" applyFont="1" applyBorder="1" applyAlignment="1">
      <alignment horizontal="left" indent="3"/>
    </xf>
    <xf numFmtId="0" fontId="7" fillId="0" borderId="0" xfId="2" applyFont="1"/>
    <xf numFmtId="164" fontId="7" fillId="0" borderId="0" xfId="3" applyNumberFormat="1" applyFont="1"/>
    <xf numFmtId="10" fontId="3" fillId="0" borderId="0" xfId="3" applyNumberFormat="1" applyFont="1"/>
    <xf numFmtId="0" fontId="9" fillId="0" borderId="11" xfId="2" applyFont="1" applyBorder="1" applyAlignment="1">
      <alignment horizontal="left" indent="3"/>
    </xf>
    <xf numFmtId="9" fontId="9" fillId="0" borderId="0" xfId="3" applyFont="1" applyFill="1" applyBorder="1"/>
    <xf numFmtId="10" fontId="7" fillId="0" borderId="0" xfId="3" applyNumberFormat="1" applyFont="1"/>
    <xf numFmtId="168" fontId="4" fillId="2" borderId="12" xfId="1" applyNumberFormat="1" applyFont="1" applyFill="1" applyBorder="1" applyAlignment="1"/>
    <xf numFmtId="0" fontId="7" fillId="0" borderId="8" xfId="2" applyFont="1" applyBorder="1" applyAlignment="1">
      <alignment horizontal="left" indent="2"/>
    </xf>
    <xf numFmtId="168" fontId="7" fillId="0" borderId="9" xfId="1" applyNumberFormat="1" applyFont="1" applyFill="1" applyBorder="1"/>
    <xf numFmtId="168" fontId="4" fillId="2" borderId="9" xfId="1" applyNumberFormat="1" applyFont="1" applyFill="1" applyBorder="1"/>
    <xf numFmtId="168" fontId="4" fillId="2" borderId="10" xfId="1" applyNumberFormat="1" applyFont="1" applyFill="1" applyBorder="1" applyAlignment="1"/>
    <xf numFmtId="166" fontId="4" fillId="2" borderId="6" xfId="2" applyNumberFormat="1" applyFont="1" applyFill="1" applyBorder="1"/>
    <xf numFmtId="0" fontId="4" fillId="2" borderId="7" xfId="2" applyFont="1" applyFill="1" applyBorder="1"/>
    <xf numFmtId="0" fontId="3" fillId="0" borderId="0" xfId="2" applyFont="1" applyBorder="1" applyAlignment="1">
      <alignment horizontal="left" indent="2"/>
    </xf>
    <xf numFmtId="0" fontId="7" fillId="0" borderId="0" xfId="2" applyFont="1" applyBorder="1" applyAlignment="1">
      <alignment horizontal="left" indent="3"/>
    </xf>
    <xf numFmtId="9" fontId="10" fillId="2" borderId="12" xfId="3" applyFont="1" applyFill="1" applyBorder="1"/>
    <xf numFmtId="168" fontId="3" fillId="0" borderId="0" xfId="1" applyNumberFormat="1" applyFont="1" applyFill="1" applyBorder="1" applyAlignment="1"/>
    <xf numFmtId="0" fontId="6" fillId="0" borderId="11" xfId="2" applyFont="1" applyBorder="1" applyAlignment="1">
      <alignment horizontal="left" indent="2"/>
    </xf>
    <xf numFmtId="9" fontId="10" fillId="2" borderId="12" xfId="3" applyNumberFormat="1" applyFont="1" applyFill="1" applyBorder="1" applyAlignment="1"/>
    <xf numFmtId="0" fontId="6" fillId="0" borderId="11" xfId="2" applyFont="1" applyBorder="1" applyAlignment="1">
      <alignment horizontal="left"/>
    </xf>
    <xf numFmtId="4" fontId="3" fillId="0" borderId="0" xfId="3" applyNumberFormat="1" applyFont="1"/>
    <xf numFmtId="9" fontId="3" fillId="0" borderId="0" xfId="3" applyFont="1"/>
    <xf numFmtId="10" fontId="3" fillId="0" borderId="0" xfId="3" applyNumberFormat="1" applyFont="1" applyFill="1" applyBorder="1"/>
    <xf numFmtId="4" fontId="7" fillId="0" borderId="0" xfId="3" applyNumberFormat="1" applyFont="1"/>
    <xf numFmtId="4" fontId="7" fillId="0" borderId="0" xfId="2" applyNumberFormat="1" applyFont="1"/>
    <xf numFmtId="9" fontId="7" fillId="0" borderId="0" xfId="3" applyFont="1"/>
    <xf numFmtId="0" fontId="7" fillId="0" borderId="0" xfId="2" applyFont="1" applyFill="1" applyBorder="1"/>
    <xf numFmtId="10" fontId="7" fillId="0" borderId="0" xfId="3" applyNumberFormat="1" applyFont="1" applyFill="1" applyBorder="1"/>
    <xf numFmtId="0" fontId="6" fillId="0" borderId="0" xfId="2" applyFont="1" applyFill="1" applyBorder="1" applyAlignment="1">
      <alignment horizontal="center" vertical="center"/>
    </xf>
    <xf numFmtId="0" fontId="3" fillId="3" borderId="0" xfId="2" applyFont="1" applyFill="1" applyBorder="1"/>
    <xf numFmtId="0" fontId="3" fillId="0" borderId="0" xfId="2" applyFont="1" applyFill="1" applyBorder="1" applyAlignment="1">
      <alignment horizontal="center"/>
    </xf>
    <xf numFmtId="9" fontId="9" fillId="3" borderId="0" xfId="3" applyFont="1" applyFill="1" applyBorder="1"/>
    <xf numFmtId="0" fontId="7" fillId="3" borderId="8" xfId="2" applyFont="1" applyFill="1" applyBorder="1" applyAlignment="1">
      <alignment horizontal="left" indent="2"/>
    </xf>
    <xf numFmtId="168" fontId="3" fillId="3" borderId="9" xfId="1" applyNumberFormat="1" applyFont="1" applyFill="1" applyBorder="1"/>
    <xf numFmtId="0" fontId="6" fillId="0" borderId="11" xfId="2" applyFont="1" applyBorder="1" applyAlignment="1">
      <alignment horizontal="left" indent="1"/>
    </xf>
    <xf numFmtId="0" fontId="11" fillId="0" borderId="0" xfId="2" applyFont="1" applyFill="1" applyBorder="1" applyAlignment="1">
      <alignment horizontal="center"/>
    </xf>
    <xf numFmtId="43" fontId="3" fillId="0" borderId="0" xfId="4" applyNumberFormat="1" applyFont="1" applyFill="1"/>
    <xf numFmtId="9" fontId="3" fillId="0" borderId="0" xfId="3" applyFont="1" applyFill="1"/>
    <xf numFmtId="166" fontId="12" fillId="0" borderId="0" xfId="2" applyNumberFormat="1" applyFont="1" applyFill="1" applyBorder="1"/>
    <xf numFmtId="9" fontId="9" fillId="0" borderId="0" xfId="3" applyNumberFormat="1" applyFont="1" applyFill="1" applyBorder="1" applyAlignment="1"/>
    <xf numFmtId="9" fontId="7" fillId="0" borderId="0" xfId="3" applyFont="1" applyFill="1" applyBorder="1"/>
    <xf numFmtId="0" fontId="12" fillId="0" borderId="0" xfId="2" applyFont="1" applyFill="1" applyBorder="1"/>
    <xf numFmtId="9" fontId="9" fillId="0" borderId="0" xfId="3" applyFont="1" applyFill="1" applyBorder="1" applyAlignment="1"/>
    <xf numFmtId="168" fontId="8" fillId="2" borderId="9" xfId="1" applyNumberFormat="1" applyFont="1" applyFill="1" applyBorder="1"/>
    <xf numFmtId="168" fontId="8" fillId="2" borderId="10" xfId="1" applyNumberFormat="1" applyFont="1" applyFill="1" applyBorder="1" applyAlignment="1"/>
    <xf numFmtId="0" fontId="3" fillId="0" borderId="6" xfId="2" applyFont="1" applyFill="1" applyBorder="1"/>
    <xf numFmtId="39" fontId="12" fillId="0" borderId="0" xfId="2" applyNumberFormat="1" applyFont="1" applyFill="1" applyBorder="1"/>
    <xf numFmtId="164" fontId="3" fillId="0" borderId="0" xfId="3" applyNumberFormat="1" applyFont="1" applyFill="1" applyBorder="1" applyAlignment="1">
      <alignment horizontal="right"/>
    </xf>
    <xf numFmtId="0" fontId="3" fillId="3" borderId="11" xfId="2" applyFont="1" applyFill="1" applyBorder="1" applyAlignment="1">
      <alignment horizontal="left" indent="2"/>
    </xf>
    <xf numFmtId="9" fontId="9" fillId="3" borderId="0" xfId="3" applyNumberFormat="1" applyFont="1" applyFill="1" applyBorder="1" applyAlignment="1"/>
    <xf numFmtId="0" fontId="7" fillId="3" borderId="11" xfId="2" applyFont="1" applyFill="1" applyBorder="1" applyAlignment="1">
      <alignment horizontal="left" indent="2"/>
    </xf>
    <xf numFmtId="168" fontId="7" fillId="3" borderId="0" xfId="1" applyNumberFormat="1" applyFont="1" applyFill="1" applyBorder="1"/>
    <xf numFmtId="0" fontId="7" fillId="3" borderId="13" xfId="2" applyFont="1" applyFill="1" applyBorder="1" applyAlignment="1">
      <alignment horizontal="left" indent="2"/>
    </xf>
    <xf numFmtId="168" fontId="7" fillId="3" borderId="14" xfId="1" applyNumberFormat="1" applyFont="1" applyFill="1" applyBorder="1"/>
    <xf numFmtId="168" fontId="8" fillId="2" borderId="14" xfId="1" applyNumberFormat="1" applyFont="1" applyFill="1" applyBorder="1"/>
    <xf numFmtId="168" fontId="8" fillId="2" borderId="15" xfId="1" applyNumberFormat="1" applyFont="1" applyFill="1" applyBorder="1" applyAlignment="1"/>
    <xf numFmtId="0" fontId="3" fillId="0" borderId="0" xfId="2" applyFont="1" applyBorder="1"/>
    <xf numFmtId="0" fontId="13" fillId="0" borderId="0" xfId="2" applyFont="1"/>
    <xf numFmtId="164" fontId="14" fillId="0" borderId="0" xfId="3" applyNumberFormat="1" applyFont="1" applyFill="1" applyBorder="1" applyAlignment="1">
      <alignment horizontal="right"/>
    </xf>
    <xf numFmtId="164" fontId="6" fillId="0" borderId="0" xfId="3" applyNumberFormat="1" applyFont="1" applyFill="1" applyBorder="1" applyAlignment="1">
      <alignment horizontal="right"/>
    </xf>
    <xf numFmtId="170" fontId="3" fillId="0" borderId="0" xfId="2" applyNumberFormat="1" applyFont="1" applyFill="1"/>
    <xf numFmtId="166" fontId="3" fillId="0" borderId="0" xfId="2" applyNumberFormat="1" applyFont="1" applyFill="1"/>
    <xf numFmtId="4" fontId="3" fillId="0" borderId="0" xfId="2" applyNumberFormat="1" applyFont="1" applyAlignment="1">
      <alignment horizontal="right"/>
    </xf>
    <xf numFmtId="4" fontId="3" fillId="0" borderId="0" xfId="2" applyNumberFormat="1" applyFont="1" applyBorder="1" applyAlignment="1">
      <alignment horizontal="right" indent="2"/>
    </xf>
    <xf numFmtId="4" fontId="15" fillId="0" borderId="0" xfId="3" applyNumberFormat="1" applyFont="1" applyFill="1" applyBorder="1" applyAlignment="1">
      <alignment horizontal="centerContinuous" wrapText="1"/>
    </xf>
    <xf numFmtId="4" fontId="3" fillId="0" borderId="0" xfId="3" applyNumberFormat="1" applyFont="1" applyAlignment="1">
      <alignment horizontal="right"/>
    </xf>
    <xf numFmtId="4" fontId="3" fillId="0" borderId="0" xfId="2" applyNumberFormat="1" applyFont="1" applyBorder="1" applyAlignment="1">
      <alignment horizontal="right"/>
    </xf>
    <xf numFmtId="4" fontId="7" fillId="0" borderId="0" xfId="2" applyNumberFormat="1" applyFont="1" applyBorder="1" applyAlignment="1">
      <alignment horizontal="right" indent="3"/>
    </xf>
    <xf numFmtId="0" fontId="1" fillId="0" borderId="0" xfId="2"/>
    <xf numFmtId="0" fontId="3" fillId="0" borderId="0" xfId="2" applyFont="1" applyBorder="1" applyAlignment="1">
      <alignment horizontal="centerContinuous" wrapText="1"/>
    </xf>
    <xf numFmtId="0" fontId="4" fillId="2" borderId="16" xfId="2" applyFont="1" applyFill="1" applyBorder="1" applyAlignment="1">
      <alignment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3" fillId="0" borderId="11" xfId="2" applyFont="1" applyBorder="1"/>
    <xf numFmtId="0" fontId="18" fillId="0" borderId="0" xfId="2" applyFont="1" applyFill="1" applyBorder="1"/>
    <xf numFmtId="0" fontId="4" fillId="2" borderId="19" xfId="2" applyFont="1" applyFill="1" applyBorder="1"/>
    <xf numFmtId="0" fontId="3" fillId="0" borderId="11" xfId="2" applyFont="1" applyBorder="1" applyAlignment="1">
      <alignment horizontal="left" indent="1"/>
    </xf>
    <xf numFmtId="166" fontId="18" fillId="0" borderId="0" xfId="2" applyNumberFormat="1" applyFont="1" applyFill="1" applyBorder="1"/>
    <xf numFmtId="166" fontId="4" fillId="2" borderId="19" xfId="2" applyNumberFormat="1" applyFont="1" applyFill="1" applyBorder="1"/>
    <xf numFmtId="43" fontId="4" fillId="2" borderId="19" xfId="1" applyFont="1" applyFill="1" applyBorder="1"/>
    <xf numFmtId="0" fontId="3" fillId="0" borderId="13" xfId="2" applyFont="1" applyBorder="1" applyAlignment="1">
      <alignment horizontal="left" indent="1"/>
    </xf>
    <xf numFmtId="166" fontId="18" fillId="0" borderId="14" xfId="2" applyNumberFormat="1" applyFont="1" applyFill="1" applyBorder="1"/>
    <xf numFmtId="166" fontId="18" fillId="0" borderId="15" xfId="2" applyNumberFormat="1" applyFont="1" applyFill="1" applyBorder="1"/>
    <xf numFmtId="166" fontId="4" fillId="2" borderId="20" xfId="2" applyNumberFormat="1" applyFont="1" applyFill="1" applyBorder="1"/>
    <xf numFmtId="166" fontId="18" fillId="0" borderId="17" xfId="2" applyNumberFormat="1" applyFont="1" applyFill="1" applyBorder="1"/>
    <xf numFmtId="166" fontId="4" fillId="2" borderId="21" xfId="2" applyNumberFormat="1" applyFont="1" applyFill="1" applyBorder="1"/>
    <xf numFmtId="0" fontId="3" fillId="0" borderId="13" xfId="2" applyFont="1" applyBorder="1"/>
    <xf numFmtId="0" fontId="4" fillId="2" borderId="20" xfId="2" applyFont="1" applyFill="1" applyBorder="1"/>
    <xf numFmtId="166" fontId="18" fillId="0" borderId="0" xfId="2" applyNumberFormat="1" applyFont="1" applyFill="1" applyBorder="1" applyAlignment="1">
      <alignment horizontal="right"/>
    </xf>
    <xf numFmtId="168" fontId="0" fillId="0" borderId="0" xfId="1" applyNumberFormat="1" applyFont="1"/>
    <xf numFmtId="0" fontId="3" fillId="0" borderId="16" xfId="2" applyFont="1" applyBorder="1"/>
    <xf numFmtId="166" fontId="4" fillId="2" borderId="22" xfId="2" applyNumberFormat="1" applyFont="1" applyFill="1" applyBorder="1"/>
    <xf numFmtId="171" fontId="3" fillId="0" borderId="0" xfId="2" applyNumberFormat="1" applyFont="1"/>
    <xf numFmtId="43" fontId="3" fillId="0" borderId="0" xfId="1" applyFont="1"/>
    <xf numFmtId="0" fontId="3" fillId="0" borderId="0" xfId="2" applyFont="1" applyBorder="1" applyAlignment="1">
      <alignment horizontal="left" indent="1"/>
    </xf>
    <xf numFmtId="171" fontId="3" fillId="0" borderId="0" xfId="2" applyNumberFormat="1" applyFont="1" applyBorder="1"/>
    <xf numFmtId="166" fontId="3" fillId="0" borderId="0" xfId="2" applyNumberFormat="1" applyFont="1"/>
    <xf numFmtId="43" fontId="18" fillId="0" borderId="0" xfId="1" applyFont="1" applyFill="1" applyBorder="1"/>
    <xf numFmtId="166" fontId="18" fillId="0" borderId="6" xfId="2" applyNumberFormat="1" applyFont="1" applyFill="1" applyBorder="1"/>
    <xf numFmtId="0" fontId="18" fillId="0" borderId="14" xfId="2" applyFont="1" applyFill="1" applyBorder="1"/>
    <xf numFmtId="169" fontId="6" fillId="0" borderId="0" xfId="3" applyNumberFormat="1" applyFont="1"/>
    <xf numFmtId="0" fontId="3" fillId="0" borderId="0" xfId="2" applyFont="1" applyAlignment="1">
      <alignment horizontal="centerContinuous" vertical="center" wrapText="1"/>
    </xf>
    <xf numFmtId="0" fontId="3" fillId="0" borderId="11" xfId="2" applyFont="1" applyFill="1" applyBorder="1"/>
    <xf numFmtId="0" fontId="19" fillId="0" borderId="11" xfId="2" applyFont="1" applyBorder="1"/>
    <xf numFmtId="0" fontId="20" fillId="0" borderId="0" xfId="2" applyFont="1" applyFill="1" applyBorder="1"/>
    <xf numFmtId="0" fontId="21" fillId="2" borderId="19" xfId="2" applyFont="1" applyFill="1" applyBorder="1"/>
    <xf numFmtId="0" fontId="20" fillId="0" borderId="11" xfId="2" applyFont="1" applyBorder="1" applyAlignment="1">
      <alignment horizontal="left" indent="1"/>
    </xf>
    <xf numFmtId="37" fontId="20" fillId="0" borderId="0" xfId="2" applyNumberFormat="1" applyFont="1" applyFill="1" applyBorder="1"/>
    <xf numFmtId="37" fontId="21" fillId="2" borderId="19" xfId="2" applyNumberFormat="1" applyFont="1" applyFill="1" applyBorder="1"/>
    <xf numFmtId="0" fontId="19" fillId="0" borderId="11" xfId="2" applyFont="1" applyBorder="1" applyAlignment="1">
      <alignment horizontal="left" indent="1"/>
    </xf>
    <xf numFmtId="37" fontId="19" fillId="0" borderId="0" xfId="2" applyNumberFormat="1" applyFont="1" applyFill="1" applyBorder="1"/>
    <xf numFmtId="37" fontId="22" fillId="2" borderId="19" xfId="2" applyNumberFormat="1" applyFont="1" applyFill="1" applyBorder="1"/>
    <xf numFmtId="0" fontId="19" fillId="0" borderId="13" xfId="2" applyFont="1" applyBorder="1" applyAlignment="1">
      <alignment horizontal="left" indent="1"/>
    </xf>
    <xf numFmtId="37" fontId="19" fillId="0" borderId="14" xfId="2" applyNumberFormat="1" applyFont="1" applyFill="1" applyBorder="1"/>
    <xf numFmtId="37" fontId="22" fillId="2" borderId="20" xfId="2" applyNumberFormat="1" applyFont="1" applyFill="1" applyBorder="1"/>
    <xf numFmtId="43" fontId="20" fillId="0" borderId="0" xfId="1" applyFont="1" applyFill="1" applyBorder="1"/>
    <xf numFmtId="170" fontId="20" fillId="0" borderId="0" xfId="1" applyNumberFormat="1" applyFont="1" applyFill="1" applyBorder="1"/>
    <xf numFmtId="170" fontId="21" fillId="2" borderId="19" xfId="1" applyNumberFormat="1" applyFont="1" applyFill="1" applyBorder="1"/>
    <xf numFmtId="43" fontId="19" fillId="0" borderId="11" xfId="1" applyFont="1" applyBorder="1"/>
    <xf numFmtId="43" fontId="21" fillId="2" borderId="19" xfId="1" applyFont="1" applyFill="1" applyBorder="1"/>
    <xf numFmtId="43" fontId="3" fillId="0" borderId="0" xfId="1" applyFont="1" applyFill="1"/>
    <xf numFmtId="0" fontId="19" fillId="0" borderId="16" xfId="2" applyFont="1" applyBorder="1"/>
    <xf numFmtId="37" fontId="20" fillId="0" borderId="17" xfId="2" applyNumberFormat="1" applyFont="1" applyFill="1" applyBorder="1"/>
    <xf numFmtId="37" fontId="21" fillId="2" borderId="22" xfId="2" applyNumberFormat="1" applyFont="1" applyFill="1" applyBorder="1"/>
    <xf numFmtId="0" fontId="20" fillId="0" borderId="13" xfId="2" applyFont="1" applyBorder="1" applyAlignment="1">
      <alignment horizontal="left" indent="1"/>
    </xf>
    <xf numFmtId="37" fontId="20" fillId="0" borderId="14" xfId="2" applyNumberFormat="1" applyFont="1" applyFill="1" applyBorder="1"/>
    <xf numFmtId="0" fontId="19" fillId="0" borderId="11" xfId="2" applyFont="1" applyFill="1" applyBorder="1"/>
    <xf numFmtId="0" fontId="19" fillId="0" borderId="8" xfId="2" applyFont="1" applyFill="1" applyBorder="1" applyAlignment="1">
      <alignment horizontal="left" indent="1"/>
    </xf>
    <xf numFmtId="37" fontId="19" fillId="0" borderId="9" xfId="2" applyNumberFormat="1" applyFont="1" applyFill="1" applyBorder="1"/>
    <xf numFmtId="170" fontId="19" fillId="0" borderId="9" xfId="1" applyNumberFormat="1" applyFont="1" applyFill="1" applyBorder="1"/>
    <xf numFmtId="170" fontId="22" fillId="2" borderId="23" xfId="1" applyNumberFormat="1" applyFont="1" applyFill="1" applyBorder="1"/>
    <xf numFmtId="0" fontId="23" fillId="3" borderId="11" xfId="2" applyFont="1" applyFill="1" applyBorder="1"/>
    <xf numFmtId="37" fontId="13" fillId="3" borderId="0" xfId="2" applyNumberFormat="1" applyFont="1" applyFill="1" applyBorder="1"/>
    <xf numFmtId="37" fontId="24" fillId="2" borderId="19" xfId="2" applyNumberFormat="1" applyFont="1" applyFill="1" applyBorder="1"/>
    <xf numFmtId="0" fontId="13" fillId="3" borderId="11" xfId="2" applyFont="1" applyFill="1" applyBorder="1" applyAlignment="1">
      <alignment horizontal="left" indent="1"/>
    </xf>
    <xf numFmtId="170" fontId="13" fillId="3" borderId="0" xfId="1" applyNumberFormat="1" applyFont="1" applyFill="1" applyBorder="1"/>
    <xf numFmtId="170" fontId="24" fillId="2" borderId="19" xfId="1" applyNumberFormat="1" applyFont="1" applyFill="1" applyBorder="1"/>
    <xf numFmtId="0" fontId="23" fillId="3" borderId="8" xfId="2" applyFont="1" applyFill="1" applyBorder="1" applyAlignment="1">
      <alignment horizontal="left" indent="1"/>
    </xf>
    <xf numFmtId="170" fontId="23" fillId="3" borderId="9" xfId="1" applyNumberFormat="1" applyFont="1" applyFill="1" applyBorder="1"/>
    <xf numFmtId="170" fontId="25" fillId="2" borderId="23" xfId="1" applyNumberFormat="1" applyFont="1" applyFill="1" applyBorder="1"/>
    <xf numFmtId="37" fontId="20" fillId="0" borderId="6" xfId="2" applyNumberFormat="1" applyFont="1" applyFill="1" applyBorder="1"/>
    <xf numFmtId="37" fontId="21" fillId="2" borderId="21" xfId="2" applyNumberFormat="1" applyFont="1" applyFill="1" applyBorder="1"/>
    <xf numFmtId="0" fontId="19" fillId="0" borderId="8" xfId="2" applyFont="1" applyBorder="1" applyAlignment="1">
      <alignment horizontal="left" indent="1"/>
    </xf>
    <xf numFmtId="37" fontId="22" fillId="2" borderId="23" xfId="2" applyNumberFormat="1" applyFont="1" applyFill="1" applyBorder="1"/>
    <xf numFmtId="0" fontId="6" fillId="0" borderId="24" xfId="2" applyFont="1" applyFill="1" applyBorder="1" applyAlignment="1">
      <alignment horizontal="left"/>
    </xf>
    <xf numFmtId="37" fontId="26" fillId="0" borderId="25" xfId="2" applyNumberFormat="1" applyFont="1" applyFill="1" applyBorder="1"/>
    <xf numFmtId="37" fontId="22" fillId="2" borderId="26" xfId="2" applyNumberFormat="1" applyFont="1" applyFill="1" applyBorder="1"/>
    <xf numFmtId="170" fontId="3" fillId="0" borderId="0" xfId="2" applyNumberFormat="1" applyFont="1" applyBorder="1"/>
    <xf numFmtId="9" fontId="3" fillId="0" borderId="0" xfId="3" applyFont="1" applyBorder="1"/>
    <xf numFmtId="43" fontId="3" fillId="0" borderId="0" xfId="1" applyFont="1" applyBorder="1"/>
    <xf numFmtId="170" fontId="3" fillId="0" borderId="0" xfId="1" applyNumberFormat="1" applyFont="1" applyBorder="1"/>
    <xf numFmtId="9" fontId="6" fillId="0" borderId="0" xfId="3" applyFont="1" applyBorder="1"/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19" fillId="0" borderId="0" xfId="2" applyFont="1" applyBorder="1"/>
    <xf numFmtId="37" fontId="3" fillId="0" borderId="0" xfId="2" applyNumberFormat="1" applyFont="1" applyBorder="1"/>
    <xf numFmtId="170" fontId="20" fillId="0" borderId="0" xfId="1" applyNumberFormat="1" applyFont="1" applyBorder="1"/>
    <xf numFmtId="170" fontId="20" fillId="0" borderId="0" xfId="2" applyNumberFormat="1" applyFont="1" applyBorder="1"/>
    <xf numFmtId="0" fontId="1" fillId="0" borderId="0" xfId="2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9" fontId="4" fillId="2" borderId="0" xfId="3" applyFont="1" applyFill="1" applyBorder="1" applyAlignment="1">
      <alignment horizontal="center" vertical="center"/>
    </xf>
    <xf numFmtId="170" fontId="0" fillId="0" borderId="27" xfId="1" applyNumberFormat="1" applyFont="1" applyBorder="1"/>
    <xf numFmtId="170" fontId="0" fillId="0" borderId="0" xfId="1" applyNumberFormat="1" applyFont="1"/>
    <xf numFmtId="9" fontId="1" fillId="0" borderId="27" xfId="2" applyNumberFormat="1" applyBorder="1"/>
    <xf numFmtId="0" fontId="1" fillId="0" borderId="0" xfId="2" applyFill="1"/>
    <xf numFmtId="9" fontId="4" fillId="0" borderId="0" xfId="3" applyFont="1" applyFill="1" applyBorder="1" applyAlignment="1">
      <alignment horizontal="center" vertical="center"/>
    </xf>
    <xf numFmtId="170" fontId="0" fillId="0" borderId="0" xfId="1" applyNumberFormat="1" applyFont="1" applyFill="1"/>
    <xf numFmtId="43" fontId="0" fillId="0" borderId="27" xfId="1" applyNumberFormat="1" applyFont="1" applyBorder="1"/>
    <xf numFmtId="169" fontId="1" fillId="0" borderId="27" xfId="2" applyNumberFormat="1" applyBorder="1"/>
    <xf numFmtId="0" fontId="4" fillId="2" borderId="0" xfId="2" applyFont="1" applyFill="1" applyAlignment="1">
      <alignment horizontal="center" vertical="center"/>
    </xf>
    <xf numFmtId="37" fontId="4" fillId="2" borderId="0" xfId="2" applyNumberFormat="1" applyFont="1" applyFill="1" applyAlignment="1">
      <alignment horizontal="center" vertical="center"/>
    </xf>
    <xf numFmtId="37" fontId="4" fillId="0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170" fontId="31" fillId="0" borderId="28" xfId="1" applyNumberFormat="1" applyFont="1" applyBorder="1" applyAlignment="1">
      <alignment horizontal="center" vertical="center"/>
    </xf>
    <xf numFmtId="170" fontId="31" fillId="0" borderId="0" xfId="1" applyNumberFormat="1" applyFont="1"/>
    <xf numFmtId="0" fontId="31" fillId="0" borderId="0" xfId="2" applyFont="1"/>
    <xf numFmtId="0" fontId="4" fillId="2" borderId="29" xfId="2" applyFont="1" applyFill="1" applyBorder="1" applyAlignment="1">
      <alignment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172" fontId="3" fillId="0" borderId="0" xfId="6" applyFont="1" applyAlignment="1">
      <alignment horizontal="centerContinuous"/>
    </xf>
    <xf numFmtId="172" fontId="33" fillId="0" borderId="0" xfId="8"/>
    <xf numFmtId="172" fontId="3" fillId="0" borderId="0" xfId="6" applyFont="1"/>
    <xf numFmtId="172" fontId="3" fillId="0" borderId="0" xfId="6" applyFont="1" applyFill="1" applyAlignment="1">
      <alignment horizontal="center"/>
    </xf>
    <xf numFmtId="172" fontId="6" fillId="0" borderId="11" xfId="6" applyFont="1" applyBorder="1"/>
    <xf numFmtId="172" fontId="3" fillId="0" borderId="12" xfId="6" applyFont="1" applyFill="1" applyBorder="1"/>
    <xf numFmtId="172" fontId="3" fillId="0" borderId="0" xfId="6" applyFont="1" applyFill="1" applyBorder="1"/>
    <xf numFmtId="172" fontId="6" fillId="0" borderId="11" xfId="8" applyFont="1" applyBorder="1" applyAlignment="1">
      <alignment horizontal="left" indent="1"/>
    </xf>
    <xf numFmtId="37" fontId="3" fillId="0" borderId="12" xfId="6" applyNumberFormat="1" applyFont="1" applyFill="1" applyBorder="1"/>
    <xf numFmtId="37" fontId="3" fillId="0" borderId="0" xfId="6" applyNumberFormat="1" applyFont="1" applyFill="1" applyBorder="1"/>
    <xf numFmtId="172" fontId="35" fillId="0" borderId="11" xfId="8" applyFont="1" applyBorder="1" applyAlignment="1">
      <alignment horizontal="left" wrapText="1" indent="3"/>
    </xf>
    <xf numFmtId="37" fontId="3" fillId="0" borderId="9" xfId="6" applyNumberFormat="1" applyFont="1" applyFill="1" applyBorder="1"/>
    <xf numFmtId="172" fontId="35" fillId="0" borderId="11" xfId="8" applyFont="1" applyBorder="1" applyAlignment="1">
      <alignment horizontal="left" wrapText="1" indent="4"/>
    </xf>
    <xf numFmtId="37" fontId="3" fillId="0" borderId="7" xfId="6" applyNumberFormat="1" applyFont="1" applyFill="1" applyBorder="1"/>
    <xf numFmtId="37" fontId="3" fillId="0" borderId="10" xfId="6" applyNumberFormat="1" applyFont="1" applyFill="1" applyBorder="1"/>
    <xf numFmtId="39" fontId="3" fillId="0" borderId="0" xfId="6" applyNumberFormat="1" applyFont="1" applyFill="1" applyBorder="1"/>
    <xf numFmtId="43" fontId="35" fillId="0" borderId="11" xfId="9" applyFont="1" applyBorder="1" applyAlignment="1">
      <alignment horizontal="left" wrapText="1" indent="3"/>
    </xf>
    <xf numFmtId="43" fontId="3" fillId="0" borderId="0" xfId="9" applyFont="1" applyFill="1" applyBorder="1"/>
    <xf numFmtId="43" fontId="0" fillId="0" borderId="0" xfId="9" applyFont="1"/>
    <xf numFmtId="37" fontId="3" fillId="0" borderId="6" xfId="6" applyNumberFormat="1" applyFont="1" applyFill="1" applyBorder="1"/>
    <xf numFmtId="37" fontId="6" fillId="0" borderId="12" xfId="6" applyNumberFormat="1" applyFont="1" applyFill="1" applyBorder="1"/>
    <xf numFmtId="37" fontId="6" fillId="0" borderId="0" xfId="6" applyNumberFormat="1" applyFont="1" applyFill="1" applyBorder="1"/>
    <xf numFmtId="172" fontId="35" fillId="0" borderId="11" xfId="10" applyFont="1" applyBorder="1" applyAlignment="1">
      <alignment horizontal="left" wrapText="1" indent="3"/>
    </xf>
    <xf numFmtId="172" fontId="35" fillId="0" borderId="13" xfId="8" applyFont="1" applyBorder="1" applyAlignment="1">
      <alignment horizontal="left" wrapText="1" indent="3"/>
    </xf>
    <xf numFmtId="37" fontId="3" fillId="0" borderId="15" xfId="6" applyNumberFormat="1" applyFont="1" applyFill="1" applyBorder="1"/>
    <xf numFmtId="37" fontId="3" fillId="0" borderId="14" xfId="6" applyNumberFormat="1" applyFont="1" applyFill="1" applyBorder="1"/>
    <xf numFmtId="37" fontId="3" fillId="0" borderId="0" xfId="6" applyNumberFormat="1" applyFont="1"/>
    <xf numFmtId="172" fontId="36" fillId="0" borderId="0" xfId="11" applyFont="1"/>
    <xf numFmtId="170" fontId="3" fillId="0" borderId="0" xfId="9" applyNumberFormat="1" applyFont="1" applyAlignment="1">
      <alignment horizontal="centerContinuous"/>
    </xf>
    <xf numFmtId="170" fontId="3" fillId="0" borderId="0" xfId="9" applyNumberFormat="1" applyFont="1" applyFill="1" applyAlignment="1">
      <alignment horizontal="center"/>
    </xf>
    <xf numFmtId="170" fontId="3" fillId="0" borderId="0" xfId="9" applyNumberFormat="1" applyFont="1"/>
    <xf numFmtId="39" fontId="3" fillId="0" borderId="12" xfId="6" applyNumberFormat="1" applyFont="1" applyFill="1" applyBorder="1"/>
    <xf numFmtId="43" fontId="3" fillId="0" borderId="12" xfId="9" applyFont="1" applyFill="1" applyBorder="1"/>
    <xf numFmtId="172" fontId="25" fillId="2" borderId="16" xfId="6" applyFont="1" applyFill="1" applyBorder="1" applyAlignment="1">
      <alignment horizontal="center"/>
    </xf>
    <xf numFmtId="172" fontId="5" fillId="2" borderId="17" xfId="6" applyFont="1" applyFill="1" applyBorder="1" applyAlignment="1">
      <alignment horizontal="center"/>
    </xf>
    <xf numFmtId="172" fontId="5" fillId="2" borderId="18" xfId="6" applyFont="1" applyFill="1" applyBorder="1" applyAlignment="1">
      <alignment horizontal="center"/>
    </xf>
    <xf numFmtId="172" fontId="4" fillId="2" borderId="13" xfId="6" applyFont="1" applyFill="1" applyBorder="1" applyAlignment="1"/>
    <xf numFmtId="172" fontId="4" fillId="2" borderId="14" xfId="6" applyFont="1" applyFill="1" applyBorder="1" applyAlignment="1"/>
    <xf numFmtId="172" fontId="4" fillId="2" borderId="15" xfId="6" applyFont="1" applyFill="1" applyBorder="1" applyAlignment="1"/>
    <xf numFmtId="173" fontId="39" fillId="0" borderId="9" xfId="12" applyNumberFormat="1" applyFont="1" applyBorder="1" applyAlignment="1" applyProtection="1">
      <alignment horizontal="left" vertical="center"/>
    </xf>
    <xf numFmtId="170" fontId="40" fillId="0" borderId="9" xfId="13" applyNumberFormat="1" applyFont="1" applyBorder="1" applyAlignment="1" applyProtection="1">
      <alignment vertical="center"/>
    </xf>
    <xf numFmtId="43" fontId="40" fillId="0" borderId="9" xfId="13" applyFont="1" applyBorder="1" applyAlignment="1" applyProtection="1">
      <alignment vertical="center"/>
    </xf>
    <xf numFmtId="173" fontId="41" fillId="0" borderId="0" xfId="12" applyNumberFormat="1" applyFont="1" applyBorder="1" applyAlignment="1" applyProtection="1">
      <alignment vertical="center"/>
    </xf>
    <xf numFmtId="173" fontId="36" fillId="0" borderId="0" xfId="12" applyFont="1" applyAlignment="1">
      <alignment vertical="center"/>
    </xf>
    <xf numFmtId="173" fontId="42" fillId="0" borderId="0" xfId="12" applyNumberFormat="1" applyFont="1" applyAlignment="1" applyProtection="1">
      <alignment horizontal="left" vertical="center"/>
    </xf>
    <xf numFmtId="170" fontId="43" fillId="0" borderId="0" xfId="13" applyNumberFormat="1" applyFont="1" applyAlignment="1" applyProtection="1">
      <alignment vertical="center"/>
    </xf>
    <xf numFmtId="43" fontId="43" fillId="0" borderId="0" xfId="13" applyFont="1" applyAlignment="1" applyProtection="1">
      <alignment vertical="center"/>
    </xf>
    <xf numFmtId="170" fontId="44" fillId="0" borderId="0" xfId="13" applyNumberFormat="1" applyFont="1" applyBorder="1" applyAlignment="1" applyProtection="1">
      <alignment vertical="center"/>
    </xf>
    <xf numFmtId="43" fontId="44" fillId="0" borderId="0" xfId="13" applyFont="1" applyBorder="1" applyAlignment="1" applyProtection="1">
      <alignment vertical="center"/>
    </xf>
    <xf numFmtId="173" fontId="36" fillId="0" borderId="0" xfId="12" applyFont="1" applyBorder="1" applyAlignment="1">
      <alignment vertical="center"/>
    </xf>
    <xf numFmtId="173" fontId="45" fillId="0" borderId="0" xfId="12" applyNumberFormat="1" applyFont="1" applyAlignment="1" applyProtection="1">
      <alignment horizontal="left" vertical="center"/>
    </xf>
    <xf numFmtId="170" fontId="46" fillId="0" borderId="0" xfId="13" applyNumberFormat="1" applyFont="1" applyBorder="1" applyAlignment="1" applyProtection="1">
      <alignment horizontal="centerContinuous" vertical="center"/>
    </xf>
    <xf numFmtId="170" fontId="47" fillId="0" borderId="0" xfId="13" applyNumberFormat="1" applyFont="1" applyBorder="1" applyAlignment="1" applyProtection="1">
      <alignment horizontal="centerContinuous" vertical="center"/>
    </xf>
    <xf numFmtId="170" fontId="46" fillId="0" borderId="9" xfId="13" quotePrefix="1" applyNumberFormat="1" applyFont="1" applyBorder="1" applyAlignment="1" applyProtection="1">
      <alignment horizontal="centerContinuous" vertical="center"/>
    </xf>
    <xf numFmtId="170" fontId="47" fillId="0" borderId="9" xfId="13" applyNumberFormat="1" applyFont="1" applyBorder="1" applyAlignment="1" applyProtection="1">
      <alignment horizontal="centerContinuous" vertical="center"/>
    </xf>
    <xf numFmtId="170" fontId="36" fillId="0" borderId="9" xfId="13" applyNumberFormat="1" applyFont="1" applyBorder="1" applyAlignment="1" applyProtection="1">
      <alignment horizontal="centerContinuous" vertical="center"/>
    </xf>
    <xf numFmtId="173" fontId="48" fillId="0" borderId="0" xfId="12" applyNumberFormat="1" applyFont="1" applyAlignment="1" applyProtection="1">
      <alignment vertical="center"/>
    </xf>
    <xf numFmtId="0" fontId="49" fillId="0" borderId="0" xfId="13" quotePrefix="1" applyNumberFormat="1" applyFont="1" applyBorder="1" applyAlignment="1" applyProtection="1">
      <alignment horizontal="center" vertical="center"/>
    </xf>
    <xf numFmtId="170" fontId="47" fillId="0" borderId="0" xfId="13" applyNumberFormat="1" applyFont="1" applyBorder="1" applyAlignment="1" applyProtection="1">
      <alignment horizontal="center" vertical="center"/>
    </xf>
    <xf numFmtId="174" fontId="50" fillId="0" borderId="0" xfId="13" quotePrefix="1" applyNumberFormat="1" applyFont="1" applyBorder="1" applyAlignment="1" applyProtection="1">
      <alignment horizontal="center" vertical="center"/>
    </xf>
    <xf numFmtId="173" fontId="36" fillId="0" borderId="0" xfId="12" applyFont="1" applyFill="1" applyAlignment="1">
      <alignment vertical="center"/>
    </xf>
    <xf numFmtId="170" fontId="47" fillId="0" borderId="9" xfId="13" quotePrefix="1" applyNumberFormat="1" applyFont="1" applyBorder="1" applyAlignment="1" applyProtection="1">
      <alignment horizontal="centerContinuous" vertical="center"/>
    </xf>
    <xf numFmtId="170" fontId="49" fillId="0" borderId="0" xfId="13" applyNumberFormat="1" applyFont="1" applyBorder="1" applyAlignment="1" applyProtection="1">
      <alignment horizontal="center" vertical="center"/>
    </xf>
    <xf numFmtId="43" fontId="50" fillId="0" borderId="0" xfId="13" applyFont="1" applyBorder="1" applyAlignment="1" applyProtection="1">
      <alignment horizontal="center" vertical="center"/>
    </xf>
    <xf numFmtId="170" fontId="50" fillId="0" borderId="0" xfId="13" applyNumberFormat="1" applyFont="1" applyBorder="1" applyAlignment="1" applyProtection="1">
      <alignment horizontal="center" vertical="center"/>
    </xf>
    <xf numFmtId="173" fontId="51" fillId="0" borderId="0" xfId="12" applyNumberFormat="1" applyFont="1" applyAlignment="1" applyProtection="1">
      <alignment vertical="center"/>
    </xf>
    <xf numFmtId="43" fontId="49" fillId="0" borderId="0" xfId="13" applyFont="1" applyBorder="1" applyAlignment="1" applyProtection="1">
      <alignment vertical="center"/>
    </xf>
    <xf numFmtId="173" fontId="48" fillId="0" borderId="0" xfId="12" applyNumberFormat="1" applyFont="1" applyFill="1" applyAlignment="1" applyProtection="1">
      <alignment horizontal="left" vertical="center"/>
    </xf>
    <xf numFmtId="170" fontId="48" fillId="0" borderId="0" xfId="13" applyNumberFormat="1" applyFont="1" applyFill="1" applyBorder="1" applyAlignment="1" applyProtection="1">
      <alignment vertical="center"/>
    </xf>
    <xf numFmtId="43" fontId="48" fillId="0" borderId="0" xfId="13" applyFont="1" applyBorder="1" applyAlignment="1" applyProtection="1">
      <alignment vertical="center"/>
    </xf>
    <xf numFmtId="170" fontId="36" fillId="0" borderId="0" xfId="13" applyNumberFormat="1" applyFont="1" applyBorder="1" applyAlignment="1" applyProtection="1">
      <alignment vertical="center"/>
    </xf>
    <xf numFmtId="43" fontId="36" fillId="0" borderId="0" xfId="13" applyFont="1" applyFill="1" applyAlignment="1">
      <alignment vertical="center"/>
    </xf>
    <xf numFmtId="169" fontId="36" fillId="0" borderId="0" xfId="3" applyNumberFormat="1" applyFont="1" applyFill="1" applyAlignment="1">
      <alignment vertical="center"/>
    </xf>
    <xf numFmtId="9" fontId="36" fillId="0" borderId="0" xfId="3" applyFont="1" applyAlignment="1">
      <alignment vertical="center"/>
    </xf>
    <xf numFmtId="43" fontId="36" fillId="0" borderId="0" xfId="13" applyFont="1" applyAlignment="1">
      <alignment vertical="center"/>
    </xf>
    <xf numFmtId="0" fontId="53" fillId="0" borderId="0" xfId="14" applyFont="1" applyFill="1"/>
    <xf numFmtId="43" fontId="48" fillId="0" borderId="0" xfId="13" applyFont="1" applyFill="1" applyBorder="1" applyAlignment="1" applyProtection="1">
      <alignment vertical="center"/>
    </xf>
    <xf numFmtId="170" fontId="36" fillId="0" borderId="0" xfId="13" applyNumberFormat="1" applyFont="1" applyFill="1" applyBorder="1" applyAlignment="1" applyProtection="1">
      <alignment vertical="center"/>
    </xf>
    <xf numFmtId="173" fontId="36" fillId="0" borderId="0" xfId="12" applyNumberFormat="1" applyFont="1" applyFill="1" applyAlignment="1" applyProtection="1">
      <alignment horizontal="left" vertical="center"/>
    </xf>
    <xf numFmtId="170" fontId="48" fillId="0" borderId="9" xfId="13" applyNumberFormat="1" applyFont="1" applyFill="1" applyBorder="1" applyAlignment="1" applyProtection="1">
      <alignment vertical="center"/>
    </xf>
    <xf numFmtId="170" fontId="48" fillId="0" borderId="32" xfId="13" applyNumberFormat="1" applyFont="1" applyFill="1" applyBorder="1" applyAlignment="1" applyProtection="1">
      <alignment vertical="center"/>
    </xf>
    <xf numFmtId="43" fontId="36" fillId="0" borderId="0" xfId="13" applyFont="1" applyFill="1" applyBorder="1" applyAlignment="1" applyProtection="1">
      <alignment vertical="center"/>
    </xf>
    <xf numFmtId="170" fontId="36" fillId="0" borderId="32" xfId="13" applyNumberFormat="1" applyFont="1" applyFill="1" applyBorder="1" applyAlignment="1" applyProtection="1">
      <alignment vertical="center"/>
    </xf>
    <xf numFmtId="170" fontId="36" fillId="0" borderId="0" xfId="13" applyNumberFormat="1" applyFont="1" applyAlignment="1">
      <alignment horizontal="center" vertical="center"/>
    </xf>
    <xf numFmtId="43" fontId="48" fillId="0" borderId="0" xfId="13" applyFont="1" applyAlignment="1">
      <alignment vertical="center"/>
    </xf>
    <xf numFmtId="173" fontId="36" fillId="0" borderId="0" xfId="12" applyNumberFormat="1" applyFont="1" applyFill="1" applyAlignment="1" applyProtection="1">
      <alignment horizontal="left" vertical="center" indent="1"/>
    </xf>
    <xf numFmtId="170" fontId="48" fillId="0" borderId="6" xfId="13" applyNumberFormat="1" applyFont="1" applyFill="1" applyBorder="1" applyAlignment="1" applyProtection="1">
      <alignment vertical="center"/>
    </xf>
    <xf numFmtId="173" fontId="36" fillId="0" borderId="0" xfId="12" applyNumberFormat="1" applyFont="1" applyFill="1" applyAlignment="1" applyProtection="1">
      <alignment vertical="center"/>
    </xf>
    <xf numFmtId="170" fontId="54" fillId="0" borderId="0" xfId="13" applyNumberFormat="1" applyFont="1" applyFill="1" applyBorder="1" applyAlignment="1" applyProtection="1">
      <alignment vertical="center"/>
    </xf>
    <xf numFmtId="173" fontId="48" fillId="0" borderId="0" xfId="12" applyNumberFormat="1" applyFont="1" applyFill="1" applyAlignment="1" applyProtection="1">
      <alignment horizontal="left" vertical="center" wrapText="1"/>
    </xf>
    <xf numFmtId="43" fontId="48" fillId="0" borderId="32" xfId="13" applyFont="1" applyFill="1" applyBorder="1" applyAlignment="1" applyProtection="1">
      <alignment horizontal="right" vertical="center"/>
    </xf>
    <xf numFmtId="43" fontId="36" fillId="0" borderId="0" xfId="13" applyFont="1" applyFill="1" applyBorder="1" applyAlignment="1" applyProtection="1">
      <alignment horizontal="right" vertical="center"/>
    </xf>
    <xf numFmtId="43" fontId="36" fillId="0" borderId="32" xfId="13" applyFont="1" applyFill="1" applyBorder="1" applyAlignment="1" applyProtection="1">
      <alignment horizontal="right" vertical="center"/>
    </xf>
    <xf numFmtId="173" fontId="36" fillId="0" borderId="0" xfId="12" applyFont="1" applyFill="1" applyAlignment="1">
      <alignment vertical="center" wrapText="1"/>
    </xf>
    <xf numFmtId="170" fontId="48" fillId="0" borderId="0" xfId="13" applyNumberFormat="1" applyFont="1" applyBorder="1" applyAlignment="1" applyProtection="1">
      <alignment vertical="center"/>
    </xf>
    <xf numFmtId="170" fontId="36" fillId="0" borderId="0" xfId="13" applyNumberFormat="1" applyFont="1" applyFill="1" applyAlignment="1">
      <alignment vertical="center"/>
    </xf>
    <xf numFmtId="173" fontId="48" fillId="0" borderId="0" xfId="12" applyNumberFormat="1" applyFont="1" applyAlignment="1" applyProtection="1">
      <alignment horizontal="left" vertical="center"/>
    </xf>
    <xf numFmtId="43" fontId="36" fillId="0" borderId="0" xfId="13" applyFont="1" applyBorder="1" applyAlignment="1" applyProtection="1">
      <alignment vertical="center"/>
    </xf>
    <xf numFmtId="173" fontId="36" fillId="0" borderId="0" xfId="12" applyNumberFormat="1" applyFont="1" applyAlignment="1" applyProtection="1">
      <alignment horizontal="left" vertical="center"/>
    </xf>
    <xf numFmtId="170" fontId="36" fillId="0" borderId="0" xfId="13" applyNumberFormat="1" applyFont="1" applyAlignment="1">
      <alignment vertical="center"/>
    </xf>
    <xf numFmtId="173" fontId="40" fillId="0" borderId="9" xfId="12" applyNumberFormat="1" applyFont="1" applyBorder="1" applyAlignment="1" applyProtection="1">
      <alignment vertical="center"/>
    </xf>
    <xf numFmtId="173" fontId="40" fillId="0" borderId="9" xfId="12" applyNumberFormat="1" applyFont="1" applyBorder="1" applyAlignment="1" applyProtection="1">
      <alignment horizontal="center" vertical="center"/>
    </xf>
    <xf numFmtId="173" fontId="48" fillId="0" borderId="0" xfId="12" applyNumberFormat="1" applyFont="1" applyBorder="1" applyAlignment="1" applyProtection="1">
      <alignment vertical="center"/>
    </xf>
    <xf numFmtId="173" fontId="48" fillId="0" borderId="0" xfId="12" applyNumberFormat="1" applyFont="1" applyBorder="1" applyAlignment="1" applyProtection="1">
      <alignment horizontal="center" vertical="center"/>
    </xf>
    <xf numFmtId="170" fontId="48" fillId="0" borderId="0" xfId="13" applyNumberFormat="1" applyFont="1" applyBorder="1" applyAlignment="1" applyProtection="1">
      <alignment horizontal="right" vertical="center"/>
    </xf>
    <xf numFmtId="173" fontId="55" fillId="0" borderId="0" xfId="12" quotePrefix="1" applyNumberFormat="1" applyFont="1" applyBorder="1" applyAlignment="1" applyProtection="1">
      <alignment horizontal="left" vertical="center"/>
    </xf>
    <xf numFmtId="173" fontId="36" fillId="0" borderId="0" xfId="12" applyFont="1" applyAlignment="1">
      <alignment horizontal="center" vertical="center"/>
    </xf>
    <xf numFmtId="170" fontId="49" fillId="0" borderId="0" xfId="13" quotePrefix="1" applyNumberFormat="1" applyFont="1" applyAlignment="1" applyProtection="1">
      <alignment horizontal="center" vertical="center"/>
    </xf>
    <xf numFmtId="170" fontId="50" fillId="0" borderId="0" xfId="13" applyNumberFormat="1" applyFont="1" applyAlignment="1" applyProtection="1">
      <alignment horizontal="center" vertical="center"/>
    </xf>
    <xf numFmtId="170" fontId="50" fillId="0" borderId="0" xfId="13" quotePrefix="1" applyNumberFormat="1" applyFont="1" applyAlignment="1" applyProtection="1">
      <alignment horizontal="center" vertical="center"/>
    </xf>
    <xf numFmtId="173" fontId="50" fillId="0" borderId="0" xfId="12" applyNumberFormat="1" applyFont="1" applyAlignment="1" applyProtection="1">
      <alignment horizontal="center" vertical="center"/>
    </xf>
    <xf numFmtId="49" fontId="49" fillId="0" borderId="0" xfId="13" quotePrefix="1" applyNumberFormat="1" applyFont="1" applyAlignment="1" applyProtection="1">
      <alignment horizontal="center" vertical="center"/>
    </xf>
    <xf numFmtId="49" fontId="50" fillId="0" borderId="0" xfId="13" quotePrefix="1" applyNumberFormat="1" applyFont="1" applyAlignment="1" applyProtection="1">
      <alignment horizontal="center" vertical="center"/>
    </xf>
    <xf numFmtId="173" fontId="48" fillId="0" borderId="0" xfId="12" applyNumberFormat="1" applyFont="1" applyAlignment="1" applyProtection="1">
      <alignment horizontal="center" vertical="center"/>
    </xf>
    <xf numFmtId="170" fontId="49" fillId="0" borderId="0" xfId="13" applyNumberFormat="1" applyFont="1" applyAlignment="1" applyProtection="1">
      <alignment horizontal="center" vertical="center"/>
    </xf>
    <xf numFmtId="173" fontId="47" fillId="0" borderId="0" xfId="12" applyNumberFormat="1" applyFont="1" applyBorder="1" applyAlignment="1" applyProtection="1">
      <alignment horizontal="center" vertical="center"/>
    </xf>
    <xf numFmtId="170" fontId="49" fillId="0" borderId="0" xfId="13" applyNumberFormat="1" applyFont="1" applyAlignment="1">
      <alignment horizontal="center" vertical="center"/>
    </xf>
    <xf numFmtId="170" fontId="50" fillId="0" borderId="0" xfId="13" applyNumberFormat="1" applyFont="1" applyAlignment="1">
      <alignment horizontal="center" vertical="center"/>
    </xf>
    <xf numFmtId="173" fontId="56" fillId="0" borderId="0" xfId="12" applyNumberFormat="1" applyFont="1" applyAlignment="1" applyProtection="1">
      <alignment vertical="center"/>
    </xf>
    <xf numFmtId="173" fontId="36" fillId="0" borderId="0" xfId="12" applyNumberFormat="1" applyFont="1" applyAlignment="1" applyProtection="1">
      <alignment horizontal="center" vertical="center"/>
    </xf>
    <xf numFmtId="170" fontId="48" fillId="0" borderId="0" xfId="13" applyNumberFormat="1" applyFont="1" applyFill="1" applyAlignment="1" applyProtection="1">
      <alignment horizontal="center" vertical="center"/>
    </xf>
    <xf numFmtId="170" fontId="48" fillId="0" borderId="0" xfId="13" applyNumberFormat="1" applyFont="1" applyFill="1" applyAlignment="1" applyProtection="1">
      <alignment vertical="center"/>
    </xf>
    <xf numFmtId="173" fontId="36" fillId="0" borderId="0" xfId="12" applyNumberFormat="1" applyFont="1" applyFill="1" applyAlignment="1" applyProtection="1">
      <alignment horizontal="center" vertical="center"/>
    </xf>
    <xf numFmtId="170" fontId="36" fillId="0" borderId="0" xfId="13" applyNumberFormat="1" applyFont="1" applyFill="1" applyAlignment="1" applyProtection="1">
      <alignment vertical="center"/>
    </xf>
    <xf numFmtId="170" fontId="36" fillId="0" borderId="0" xfId="13" applyNumberFormat="1" applyFont="1" applyFill="1" applyAlignment="1" applyProtection="1">
      <alignment horizontal="right" vertical="center"/>
    </xf>
    <xf numFmtId="170" fontId="48" fillId="0" borderId="33" xfId="13" applyNumberFormat="1" applyFont="1" applyFill="1" applyBorder="1" applyAlignment="1" applyProtection="1">
      <alignment vertical="center"/>
    </xf>
    <xf numFmtId="170" fontId="36" fillId="0" borderId="33" xfId="13" applyNumberFormat="1" applyFont="1" applyFill="1" applyBorder="1" applyAlignment="1" applyProtection="1">
      <alignment vertical="center"/>
    </xf>
    <xf numFmtId="170" fontId="57" fillId="0" borderId="0" xfId="13" applyNumberFormat="1" applyFont="1" applyFill="1" applyAlignment="1" applyProtection="1">
      <alignment vertical="center"/>
    </xf>
    <xf numFmtId="173" fontId="48" fillId="0" borderId="0" xfId="12" applyNumberFormat="1" applyFont="1" applyFill="1" applyAlignment="1" applyProtection="1">
      <alignment horizontal="center" vertical="center"/>
    </xf>
    <xf numFmtId="170" fontId="36" fillId="0" borderId="9" xfId="13" applyNumberFormat="1" applyFont="1" applyFill="1" applyBorder="1" applyAlignment="1" applyProtection="1">
      <alignment horizontal="right" vertical="center"/>
    </xf>
    <xf numFmtId="170" fontId="36" fillId="0" borderId="9" xfId="13" applyNumberFormat="1" applyFont="1" applyFill="1" applyBorder="1" applyAlignment="1" applyProtection="1">
      <alignment vertical="center"/>
    </xf>
    <xf numFmtId="170" fontId="56" fillId="0" borderId="32" xfId="13" applyNumberFormat="1" applyFont="1" applyFill="1" applyBorder="1" applyAlignment="1" applyProtection="1">
      <alignment vertical="center"/>
    </xf>
    <xf numFmtId="170" fontId="55" fillId="0" borderId="32" xfId="13" applyNumberFormat="1" applyFont="1" applyFill="1" applyBorder="1" applyAlignment="1" applyProtection="1">
      <alignment vertical="center"/>
    </xf>
    <xf numFmtId="170" fontId="49" fillId="0" borderId="0" xfId="13" applyNumberFormat="1" applyFont="1" applyFill="1" applyAlignment="1" applyProtection="1">
      <alignment horizontal="center" vertical="center"/>
    </xf>
    <xf numFmtId="170" fontId="50" fillId="0" borderId="0" xfId="13" applyNumberFormat="1" applyFont="1" applyFill="1" applyAlignment="1" applyProtection="1">
      <alignment horizontal="center" vertical="center"/>
    </xf>
    <xf numFmtId="170" fontId="50" fillId="0" borderId="0" xfId="13" applyNumberFormat="1" applyFont="1" applyFill="1" applyBorder="1" applyAlignment="1" applyProtection="1">
      <alignment horizontal="center" vertical="center"/>
    </xf>
    <xf numFmtId="173" fontId="36" fillId="0" borderId="0" xfId="12" applyNumberFormat="1" applyFont="1" applyAlignment="1" applyProtection="1">
      <alignment vertical="center"/>
    </xf>
    <xf numFmtId="170" fontId="48" fillId="0" borderId="0" xfId="13" quotePrefix="1" applyNumberFormat="1" applyFont="1" applyFill="1" applyAlignment="1" applyProtection="1">
      <alignment horizontal="right" vertical="center"/>
    </xf>
    <xf numFmtId="170" fontId="48" fillId="0" borderId="9" xfId="13" quotePrefix="1" applyNumberFormat="1" applyFont="1" applyFill="1" applyBorder="1" applyAlignment="1" applyProtection="1">
      <alignment horizontal="right" vertical="center"/>
    </xf>
    <xf numFmtId="170" fontId="36" fillId="0" borderId="9" xfId="13" quotePrefix="1" applyNumberFormat="1" applyFont="1" applyFill="1" applyBorder="1" applyAlignment="1" applyProtection="1">
      <alignment horizontal="right" vertical="center"/>
    </xf>
    <xf numFmtId="174" fontId="36" fillId="0" borderId="0" xfId="12" applyNumberFormat="1" applyFont="1" applyFill="1" applyAlignment="1" applyProtection="1">
      <alignment horizontal="center" vertical="center"/>
    </xf>
    <xf numFmtId="170" fontId="50" fillId="0" borderId="0" xfId="13" applyNumberFormat="1" applyFont="1" applyFill="1" applyBorder="1" applyAlignment="1" applyProtection="1">
      <alignment vertical="center"/>
    </xf>
    <xf numFmtId="174" fontId="36" fillId="0" borderId="0" xfId="12" applyNumberFormat="1" applyFont="1" applyAlignment="1" applyProtection="1">
      <alignment horizontal="center" vertical="center"/>
    </xf>
    <xf numFmtId="173" fontId="58" fillId="0" borderId="0" xfId="12" applyNumberFormat="1" applyFont="1" applyBorder="1" applyAlignment="1" applyProtection="1">
      <alignment horizontal="left" vertical="center"/>
    </xf>
    <xf numFmtId="170" fontId="50" fillId="0" borderId="0" xfId="13" applyNumberFormat="1" applyFont="1" applyFill="1" applyBorder="1" applyAlignment="1" applyProtection="1">
      <alignment horizontal="right" vertical="center"/>
    </xf>
    <xf numFmtId="173" fontId="59" fillId="0" borderId="0" xfId="12" applyNumberFormat="1" applyFont="1" applyBorder="1" applyAlignment="1" applyProtection="1">
      <alignment horizontal="left" vertical="center"/>
    </xf>
    <xf numFmtId="170" fontId="48" fillId="0" borderId="0" xfId="13" applyNumberFormat="1" applyFont="1" applyFill="1" applyBorder="1" applyAlignment="1" applyProtection="1">
      <alignment horizontal="right" vertical="center"/>
    </xf>
    <xf numFmtId="170" fontId="49" fillId="0" borderId="0" xfId="13" quotePrefix="1" applyNumberFormat="1" applyFont="1" applyFill="1" applyBorder="1" applyAlignment="1" applyProtection="1">
      <alignment horizontal="center" vertical="center"/>
    </xf>
    <xf numFmtId="170" fontId="50" fillId="0" borderId="0" xfId="13" quotePrefix="1" applyNumberFormat="1" applyFont="1" applyFill="1" applyBorder="1" applyAlignment="1" applyProtection="1">
      <alignment horizontal="center" vertical="center"/>
    </xf>
    <xf numFmtId="170" fontId="50" fillId="0" borderId="0" xfId="13" quotePrefix="1" applyNumberFormat="1" applyFont="1" applyFill="1" applyAlignment="1" applyProtection="1">
      <alignment horizontal="center" vertical="center"/>
    </xf>
    <xf numFmtId="49" fontId="49" fillId="0" borderId="0" xfId="13" quotePrefix="1" applyNumberFormat="1" applyFont="1" applyFill="1" applyAlignment="1" applyProtection="1">
      <alignment horizontal="center" vertical="center"/>
    </xf>
    <xf numFmtId="49" fontId="50" fillId="0" borderId="0" xfId="13" quotePrefix="1" applyNumberFormat="1" applyFont="1" applyFill="1" applyAlignment="1" applyProtection="1">
      <alignment horizontal="center" vertical="center"/>
    </xf>
    <xf numFmtId="170" fontId="36" fillId="0" borderId="0" xfId="13" applyNumberFormat="1" applyFont="1" applyAlignment="1" applyProtection="1">
      <alignment vertical="center"/>
    </xf>
    <xf numFmtId="173" fontId="36" fillId="0" borderId="0" xfId="12" applyNumberFormat="1" applyFont="1" applyBorder="1" applyAlignment="1" applyProtection="1">
      <alignment horizontal="left" vertical="center"/>
    </xf>
    <xf numFmtId="173" fontId="48" fillId="0" borderId="0" xfId="12" quotePrefix="1" applyNumberFormat="1" applyFont="1" applyAlignment="1" applyProtection="1">
      <alignment horizontal="centerContinuous" vertical="center"/>
    </xf>
    <xf numFmtId="173" fontId="48" fillId="0" borderId="0" xfId="12" applyNumberFormat="1" applyFont="1" applyAlignment="1" applyProtection="1">
      <alignment horizontal="centerContinuous" vertical="center"/>
    </xf>
    <xf numFmtId="170" fontId="60" fillId="4" borderId="0" xfId="13" applyNumberFormat="1" applyFont="1" applyFill="1" applyAlignment="1" applyProtection="1">
      <alignment vertical="center"/>
    </xf>
    <xf numFmtId="170" fontId="48" fillId="0" borderId="0" xfId="13" applyNumberFormat="1" applyFont="1" applyAlignment="1" applyProtection="1">
      <alignment vertical="center"/>
    </xf>
    <xf numFmtId="0" fontId="2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172" fontId="37" fillId="0" borderId="0" xfId="6" applyFont="1" applyAlignment="1">
      <alignment horizontal="center" vertical="center"/>
    </xf>
    <xf numFmtId="0" fontId="2" fillId="0" borderId="14" xfId="2" applyFont="1" applyBorder="1" applyAlignment="1">
      <alignment horizontal="center" vertical="center" wrapText="1"/>
    </xf>
  </cellXfs>
  <cellStyles count="15">
    <cellStyle name="Comma" xfId="1" builtinId="3"/>
    <cellStyle name="Comma 100 8" xfId="4"/>
    <cellStyle name="Comma 11" xfId="13"/>
    <cellStyle name="Comma 2" xfId="9"/>
    <cellStyle name="Normal" xfId="0" builtinId="0"/>
    <cellStyle name="Normal 10 2" xfId="2"/>
    <cellStyle name="Normal 11" xfId="10"/>
    <cellStyle name="Normal 2" xfId="6"/>
    <cellStyle name="Normal 2 2 10" xfId="5"/>
    <cellStyle name="Normal 3" xfId="8"/>
    <cellStyle name="Normal 4" xfId="14"/>
    <cellStyle name="Normal 6" xfId="11"/>
    <cellStyle name="Normal_BAL.SHEET WITH QTRLY FIGURES" xfId="12"/>
    <cellStyle name="Percent 2" xfId="7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6" Type="http://schemas.openxmlformats.org/officeDocument/2006/relationships/externalLink" Target="externalLinks/externalLink6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28" Type="http://schemas.openxmlformats.org/officeDocument/2006/relationships/externalLink" Target="externalLinks/externalLink11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0.xml"/><Relationship Id="rId95" Type="http://schemas.openxmlformats.org/officeDocument/2006/relationships/externalLink" Target="externalLinks/externalLink85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13" Type="http://schemas.openxmlformats.org/officeDocument/2006/relationships/externalLink" Target="externalLinks/externalLink103.xml"/><Relationship Id="rId118" Type="http://schemas.openxmlformats.org/officeDocument/2006/relationships/externalLink" Target="externalLinks/externalLink108.xml"/><Relationship Id="rId126" Type="http://schemas.openxmlformats.org/officeDocument/2006/relationships/externalLink" Target="externalLinks/externalLink11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93.xml"/><Relationship Id="rId108" Type="http://schemas.openxmlformats.org/officeDocument/2006/relationships/externalLink" Target="externalLinks/externalLink98.xml"/><Relationship Id="rId116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14.xml"/><Relationship Id="rId129" Type="http://schemas.openxmlformats.org/officeDocument/2006/relationships/theme" Target="theme/theme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91" Type="http://schemas.openxmlformats.org/officeDocument/2006/relationships/externalLink" Target="externalLinks/externalLink81.xml"/><Relationship Id="rId96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1.xml"/><Relationship Id="rId13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14" Type="http://schemas.openxmlformats.org/officeDocument/2006/relationships/externalLink" Target="externalLinks/externalLink104.xml"/><Relationship Id="rId119" Type="http://schemas.openxmlformats.org/officeDocument/2006/relationships/externalLink" Target="externalLinks/externalLink109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3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04" Type="http://schemas.openxmlformats.org/officeDocument/2006/relationships/externalLink" Target="externalLinks/externalLink94.xml"/><Relationship Id="rId120" Type="http://schemas.openxmlformats.org/officeDocument/2006/relationships/externalLink" Target="externalLinks/externalLink110.xml"/><Relationship Id="rId125" Type="http://schemas.openxmlformats.org/officeDocument/2006/relationships/externalLink" Target="externalLinks/externalLink11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15" Type="http://schemas.openxmlformats.org/officeDocument/2006/relationships/externalLink" Target="externalLinks/externalLink105.xml"/><Relationship Id="rId131" Type="http://schemas.openxmlformats.org/officeDocument/2006/relationships/sharedStrings" Target="sharedStrings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819356</xdr:colOff>
      <xdr:row>0</xdr:row>
      <xdr:rowOff>112661</xdr:rowOff>
    </xdr:from>
    <xdr:to>
      <xdr:col>8</xdr:col>
      <xdr:colOff>769347</xdr:colOff>
      <xdr:row>0</xdr:row>
      <xdr:rowOff>460748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888" y="112661"/>
          <a:ext cx="2008620" cy="348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2</xdr:col>
      <xdr:colOff>333375</xdr:colOff>
      <xdr:row>107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1182350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114301</xdr:colOff>
      <xdr:row>0</xdr:row>
      <xdr:rowOff>190501</xdr:rowOff>
    </xdr:from>
    <xdr:to>
      <xdr:col>8</xdr:col>
      <xdr:colOff>553826</xdr:colOff>
      <xdr:row>1</xdr:row>
      <xdr:rowOff>314326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1" y="190501"/>
          <a:ext cx="2011150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571499</xdr:colOff>
      <xdr:row>1</xdr:row>
      <xdr:rowOff>55563</xdr:rowOff>
    </xdr:from>
    <xdr:to>
      <xdr:col>7</xdr:col>
      <xdr:colOff>889000</xdr:colOff>
      <xdr:row>2</xdr:row>
      <xdr:rowOff>174625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32" y="246063"/>
          <a:ext cx="2222501" cy="3624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1</xdr:row>
      <xdr:rowOff>85726</xdr:rowOff>
    </xdr:from>
    <xdr:to>
      <xdr:col>7</xdr:col>
      <xdr:colOff>836767</xdr:colOff>
      <xdr:row>1</xdr:row>
      <xdr:rowOff>420414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80976"/>
          <a:ext cx="1989292" cy="334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839840</xdr:colOff>
      <xdr:row>0</xdr:row>
      <xdr:rowOff>133147</xdr:rowOff>
    </xdr:from>
    <xdr:to>
      <xdr:col>8</xdr:col>
      <xdr:colOff>812707</xdr:colOff>
      <xdr:row>0</xdr:row>
      <xdr:rowOff>481233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372" y="133147"/>
          <a:ext cx="2031496" cy="3480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80</xdr:row>
      <xdr:rowOff>0</xdr:rowOff>
    </xdr:from>
    <xdr:to>
      <xdr:col>2</xdr:col>
      <xdr:colOff>333375</xdr:colOff>
      <xdr:row>81</xdr:row>
      <xdr:rowOff>57150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724025" y="11144250"/>
          <a:ext cx="333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180975</xdr:colOff>
      <xdr:row>1</xdr:row>
      <xdr:rowOff>66675</xdr:rowOff>
    </xdr:from>
    <xdr:to>
      <xdr:col>8</xdr:col>
      <xdr:colOff>630025</xdr:colOff>
      <xdr:row>1</xdr:row>
      <xdr:rowOff>409575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323850"/>
          <a:ext cx="2011150" cy="342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677334</xdr:colOff>
      <xdr:row>1</xdr:row>
      <xdr:rowOff>7408</xdr:rowOff>
    </xdr:from>
    <xdr:to>
      <xdr:col>7</xdr:col>
      <xdr:colOff>794016</xdr:colOff>
      <xdr:row>2</xdr:row>
      <xdr:rowOff>9034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1917" y="166158"/>
          <a:ext cx="1873516" cy="372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GERS/BUDGET/Reforecast%20May%2002/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MANAGERS/BUDGET/Reforecast%20May%2002/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DOCUME~1/gopal/LOCALS~1/Temp/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eport/K8Qtr2/Monthly%20report%202000/PL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FinReport/K8Qtr2/Monthly%20report%202000/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REP-Opex/2004/Main/04-12-Com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VictorDocuments/NewPROJECTS/UMTS/Aproject/TiwBP/Vers181199/Umt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my%20documents/VictorDocuments/NewPROJECTS/UMTS/Aproject/TiwBP/Vers181199/Um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Monthly%20report%202000/PL_summa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Roni\Czech-Greenfield%20(Jan%2029,%202001)-modified-from-Charles-UM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oni/Czech-Greenfield%20(Jan%2029,%202001)-modified-from-Charles-UM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Roni/Czech-Greenfield%20(Jan%2029,%202001)-modified-from-Charles-UM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opal/LOCALS~1/Temp/BP-Pal-V10-30Aug06-FINANCIALBI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ansano/AppData/Local/Microsoft/Windows/Temporary%20Internet%20Files/Content.Outlook/1JIOAF4K/From%20Siraj/Book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%20&amp;%20Budgeting/2013-2014-2015/Nawras%20-%20IT%20SP%202013%20ver%2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VictorDocuments/NewPROJECTS/UMTS/UK/TiwBP/VersJAN00/UMTSvers01_17_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my%20documents/VictorDocuments/NewPROJECTS/UMTS/UK/TiwBP/VersJAN00/UMTSvers01_17_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WINDOWS/TEMP/budget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riii/Invest.Mngmnt/GW-Impairment-2013/Nawras/Final%20Nawras%20BP2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ulushiT/AppData/Local/Microsoft/Windows/Temporary%20Internet%20Files/Content.Outlook/NG13VS5Z/Nawras-%20IT%20SP%202013%20v-26Jun%20(2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ublique%20Tcheque/Vers6_deman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DOCUME~1/nairr/LOCALS~1/Temp/7zO9A.tmp/ALG.MIS.DEC.0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sthafa/My%20Documents/QI/QI%20Comm/QI_LTI%20Eligibility_2009%20Ver1.3_Feb%201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usthafa\My%20Documents\QI\QI%20Comm\QI_LTI%20Eligibility_2009%20Ver1.3_Feb%2011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Qtel%20Int'l-QI/2011/2011-QI%20Monthly%20Payroll/Bonus%20Provision%202011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Qtel%20Int'l-QI\2011\2011-QI%20Monthly%20Payroll\Bonus%20Provision%20201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budget200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INVESTMENT%20MANAGEMENT/BUSINESS%20PLANNING%202012%20-%20V2/GW%20Impairment/Nawras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%20&amp;%20Budgeting/2013-2014-2015/CRM/Copy%20of%20-%20opconame%20-%20IT%20SP%202013%20v-26Jun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QCV%20Monthly%20Operations%20Report_2005/QCV%20Monthly%20Operations%20Report_2005_Rev1.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QCV%20Monthly%20Operations%20Report_2005/QCV%20Monthly%20Operations%20Report_2005_Rev1.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MREP-Capex/2005/05-2005/BA-CEP%20Rep-0505-Total%20(3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MREP-Capex/2005/05-2005/BA-CEP%20Rep-0505-Total%20(3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K13Qtr4/Investors%20Data/my%20documents/Republique%20Tcheque/Vers6_demand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MREP-Opex/2006/Forecast/03Mar/Revised/2006-Vacant-CorpCentres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 t="str">
            <v/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 t="str">
            <v/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 t="str">
            <v/>
          </cell>
        </row>
        <row r="21">
          <cell r="F21" t="str">
            <v/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 t="str">
            <v/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 t="str">
            <v/>
          </cell>
          <cell r="E32" t="str">
            <v>- DEVELOP A DYNAMIC ADVERTISING</v>
          </cell>
          <cell r="F32" t="str">
            <v>01.01.98</v>
          </cell>
        </row>
        <row r="33">
          <cell r="D33" t="str">
            <v/>
          </cell>
          <cell r="E33" t="str">
            <v xml:space="preserve">  PLAN CONSISTENT WITH 98</v>
          </cell>
        </row>
        <row r="34">
          <cell r="D34" t="str">
            <v/>
          </cell>
          <cell r="E34" t="str">
            <v xml:space="preserve">  KIMMCO'S OBJECTIVES.</v>
          </cell>
          <cell r="F34" t="str">
            <v/>
          </cell>
        </row>
        <row r="35">
          <cell r="D35" t="str">
            <v/>
          </cell>
          <cell r="E35" t="str">
            <v xml:space="preserve">  (ARD/YQ)</v>
          </cell>
        </row>
        <row r="36">
          <cell r="D36" t="str">
            <v/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 t="str">
            <v/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 t="str">
            <v/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/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
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45.199299999999994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</sheetNames>
    <sheetDataSet>
      <sheetData sheetId="0"/>
      <sheetData sheetId="1"/>
      <sheetData sheetId="2"/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/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/>
          </cell>
          <cell r="B9" t="str">
            <v>PARTICULARS</v>
          </cell>
          <cell r="D9" t="str">
            <v/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/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AH118"/>
  <sheetViews>
    <sheetView view="pageBreakPreview" zoomScale="93" zoomScaleNormal="80" zoomScaleSheetLayoutView="93" workbookViewId="0">
      <pane xSplit="1" ySplit="3" topLeftCell="B4" activePane="bottomRight" state="frozen"/>
      <selection activeCell="T20" sqref="T20"/>
      <selection pane="topRight" activeCell="T20" sqref="T20"/>
      <selection pane="bottomLeft" activeCell="T20" sqref="T20"/>
      <selection pane="bottomRight" activeCell="F25" sqref="F25"/>
    </sheetView>
  </sheetViews>
  <sheetFormatPr defaultColWidth="9.140625" defaultRowHeight="12.75"/>
  <cols>
    <col min="1" max="1" width="39.28515625" style="4" customWidth="1"/>
    <col min="2" max="7" width="15.85546875" style="2" customWidth="1"/>
    <col min="8" max="9" width="15" style="2" customWidth="1"/>
    <col min="10" max="10" width="13.85546875" style="5" customWidth="1"/>
    <col min="11" max="11" width="13.28515625" style="2" customWidth="1"/>
    <col min="12" max="12" width="12" style="2" customWidth="1"/>
    <col min="13" max="13" width="13.42578125" style="2" customWidth="1"/>
    <col min="14" max="14" width="12.42578125" style="2" bestFit="1" customWidth="1"/>
    <col min="15" max="15" width="12" style="2" bestFit="1" customWidth="1"/>
    <col min="16" max="16" width="12.42578125" style="2" bestFit="1" customWidth="1"/>
    <col min="17" max="17" width="12.5703125" style="2" bestFit="1" customWidth="1"/>
    <col min="18" max="19" width="12" style="2" customWidth="1"/>
    <col min="20" max="20" width="12.5703125" style="2" bestFit="1" customWidth="1"/>
    <col min="21" max="21" width="12.85546875" style="2" customWidth="1"/>
    <col min="22" max="29" width="12" style="2" customWidth="1"/>
    <col min="30" max="16384" width="9.140625" style="4"/>
  </cols>
  <sheetData>
    <row r="1" spans="1:29" ht="38.25" customHeight="1">
      <c r="A1" s="405" t="s">
        <v>27</v>
      </c>
      <c r="B1" s="405"/>
      <c r="C1" s="405"/>
      <c r="D1" s="405"/>
      <c r="E1" s="405"/>
      <c r="F1" s="405"/>
      <c r="G1" s="405"/>
      <c r="H1" s="1"/>
      <c r="I1" s="1"/>
    </row>
    <row r="2" spans="1:29" ht="6.75" customHeight="1" thickBot="1"/>
    <row r="3" spans="1:29" ht="40.5" customHeight="1">
      <c r="A3" s="6"/>
      <c r="B3" s="7" t="s">
        <v>29</v>
      </c>
      <c r="C3" s="7" t="s">
        <v>30</v>
      </c>
      <c r="D3" s="7" t="s">
        <v>31</v>
      </c>
      <c r="E3" s="7" t="s">
        <v>32</v>
      </c>
      <c r="F3" s="7" t="s">
        <v>33</v>
      </c>
      <c r="G3" s="7" t="s">
        <v>34</v>
      </c>
      <c r="H3" s="7" t="s">
        <v>35</v>
      </c>
      <c r="I3" s="8" t="s">
        <v>36</v>
      </c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15" customFormat="1" ht="15.75" hidden="1" customHeight="1">
      <c r="A4" s="11"/>
      <c r="B4" s="12">
        <v>5</v>
      </c>
      <c r="C4" s="12">
        <v>6</v>
      </c>
      <c r="D4" s="12">
        <v>7</v>
      </c>
      <c r="E4" s="12">
        <v>8</v>
      </c>
      <c r="F4" s="12">
        <v>9</v>
      </c>
      <c r="G4" s="12">
        <v>10</v>
      </c>
      <c r="H4" s="13">
        <v>21</v>
      </c>
      <c r="I4" s="14">
        <v>17</v>
      </c>
      <c r="K4" s="16"/>
      <c r="L4" s="16"/>
      <c r="M4" s="16"/>
      <c r="N4" s="16"/>
      <c r="O4" s="1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15" customFormat="1" ht="15.75" hidden="1" customHeight="1">
      <c r="A5" s="18"/>
      <c r="B5" s="19" t="e">
        <f>+#REF!+1</f>
        <v>#REF!</v>
      </c>
      <c r="C5" s="19" t="e">
        <f t="shared" ref="C5:I5" si="0">+B5+1</f>
        <v>#REF!</v>
      </c>
      <c r="D5" s="19" t="e">
        <f t="shared" si="0"/>
        <v>#REF!</v>
      </c>
      <c r="E5" s="19" t="e">
        <f t="shared" si="0"/>
        <v>#REF!</v>
      </c>
      <c r="F5" s="19" t="e">
        <f t="shared" si="0"/>
        <v>#REF!</v>
      </c>
      <c r="G5" s="19" t="e">
        <f t="shared" si="0"/>
        <v>#REF!</v>
      </c>
      <c r="H5" s="20" t="e">
        <f>+#REF!+1</f>
        <v>#REF!</v>
      </c>
      <c r="I5" s="21" t="e">
        <f t="shared" si="0"/>
        <v>#REF!</v>
      </c>
      <c r="K5" s="16"/>
      <c r="L5" s="16"/>
      <c r="M5" s="16"/>
      <c r="N5" s="16"/>
      <c r="O5" s="1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15" customFormat="1" ht="15.75" customHeight="1">
      <c r="A6" s="22"/>
      <c r="B6" s="23"/>
      <c r="C6" s="23"/>
      <c r="D6" s="23"/>
      <c r="E6" s="23"/>
      <c r="F6" s="23"/>
      <c r="G6" s="23"/>
      <c r="H6" s="24"/>
      <c r="I6" s="25"/>
      <c r="K6" s="16"/>
      <c r="L6" s="16"/>
      <c r="M6" s="16"/>
      <c r="N6" s="16"/>
      <c r="O6" s="1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15" customFormat="1">
      <c r="A7" s="26" t="s">
        <v>2</v>
      </c>
      <c r="B7" s="27"/>
      <c r="C7" s="27"/>
      <c r="D7" s="27"/>
      <c r="E7" s="27"/>
      <c r="F7" s="27"/>
      <c r="G7" s="27"/>
      <c r="H7" s="28"/>
      <c r="I7" s="29"/>
      <c r="K7" s="16"/>
      <c r="L7" s="16"/>
      <c r="M7" s="16"/>
      <c r="N7" s="16"/>
      <c r="O7" s="1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15" customFormat="1">
      <c r="A8" s="30" t="s">
        <v>3</v>
      </c>
      <c r="B8" s="31">
        <v>8335.2520000000004</v>
      </c>
      <c r="C8" s="31">
        <v>8368.4060000000027</v>
      </c>
      <c r="D8" s="31">
        <v>8037.09</v>
      </c>
      <c r="E8" s="31">
        <v>8004.4530000000013</v>
      </c>
      <c r="F8" s="31">
        <v>8154.5309999999954</v>
      </c>
      <c r="G8" s="31">
        <v>7964.7810000000027</v>
      </c>
      <c r="H8" s="32">
        <v>32160.855</v>
      </c>
      <c r="I8" s="33">
        <v>33207.209000000003</v>
      </c>
      <c r="J8" s="124"/>
      <c r="K8" s="16"/>
      <c r="L8" s="16"/>
      <c r="M8" s="16"/>
      <c r="N8" s="16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5"/>
    </row>
    <row r="9" spans="1:29" s="15" customFormat="1">
      <c r="A9" s="34" t="s">
        <v>4</v>
      </c>
      <c r="B9" s="35">
        <v>7392.1436539999995</v>
      </c>
      <c r="C9" s="35">
        <v>7322.0067200000012</v>
      </c>
      <c r="D9" s="35">
        <v>6913.6379999999999</v>
      </c>
      <c r="E9" s="35">
        <v>6889.4071050000011</v>
      </c>
      <c r="F9" s="35">
        <v>7121.877964999996</v>
      </c>
      <c r="G9" s="35">
        <v>6771.5585320000064</v>
      </c>
      <c r="H9" s="36">
        <v>27696.481602000003</v>
      </c>
      <c r="I9" s="37">
        <v>28981.033422</v>
      </c>
      <c r="K9" s="16"/>
      <c r="L9" s="16"/>
      <c r="M9" s="16"/>
      <c r="N9" s="16"/>
      <c r="O9" s="17"/>
      <c r="P9" s="5"/>
      <c r="Q9" s="5"/>
      <c r="R9" s="5"/>
      <c r="S9" s="5"/>
      <c r="T9" s="5"/>
      <c r="U9" s="5"/>
      <c r="V9" s="5"/>
      <c r="W9" s="5"/>
      <c r="X9" s="5"/>
      <c r="Y9" s="5"/>
      <c r="Z9" s="38"/>
      <c r="AA9" s="38"/>
      <c r="AB9" s="38"/>
      <c r="AC9" s="38"/>
    </row>
    <row r="10" spans="1:29" s="40" customFormat="1">
      <c r="A10" s="39" t="s">
        <v>5</v>
      </c>
      <c r="B10" s="35">
        <v>943.10588599999937</v>
      </c>
      <c r="C10" s="35">
        <v>1046.4133250000004</v>
      </c>
      <c r="D10" s="35">
        <v>1123.452</v>
      </c>
      <c r="E10" s="35">
        <v>1115.045895</v>
      </c>
      <c r="F10" s="35">
        <v>1032.6530349999998</v>
      </c>
      <c r="G10" s="35">
        <v>1193.2224679999999</v>
      </c>
      <c r="H10" s="36">
        <v>4464.3733979999997</v>
      </c>
      <c r="I10" s="37">
        <v>4226.1755780000003</v>
      </c>
      <c r="J10" s="15"/>
      <c r="K10" s="16"/>
      <c r="L10" s="16"/>
      <c r="M10" s="16"/>
      <c r="N10" s="16"/>
      <c r="O10" s="17"/>
      <c r="P10" s="5"/>
      <c r="Q10" s="5"/>
      <c r="R10" s="5"/>
      <c r="S10" s="5"/>
      <c r="T10" s="5"/>
      <c r="U10" s="5"/>
      <c r="V10" s="5"/>
      <c r="W10" s="5"/>
      <c r="X10" s="5"/>
      <c r="Y10" s="5"/>
      <c r="Z10" s="38"/>
      <c r="AA10" s="38"/>
      <c r="AB10" s="38"/>
      <c r="AC10" s="38"/>
    </row>
    <row r="11" spans="1:29" s="15" customFormat="1">
      <c r="A11" s="30" t="s">
        <v>6</v>
      </c>
      <c r="B11" s="31">
        <v>3364.6630000000005</v>
      </c>
      <c r="C11" s="31">
        <v>2713.4579999999987</v>
      </c>
      <c r="D11" s="31">
        <v>3204.895</v>
      </c>
      <c r="E11" s="31">
        <v>3250.8250000000003</v>
      </c>
      <c r="F11" s="31">
        <v>3555.8480000000009</v>
      </c>
      <c r="G11" s="31">
        <v>3006.7609999999968</v>
      </c>
      <c r="H11" s="32">
        <v>13018.328999999998</v>
      </c>
      <c r="I11" s="41">
        <v>12947.88</v>
      </c>
      <c r="K11" s="16"/>
      <c r="L11" s="16"/>
      <c r="M11" s="16"/>
      <c r="N11" s="16"/>
      <c r="O11" s="17"/>
      <c r="P11" s="5"/>
      <c r="Q11" s="5"/>
      <c r="R11" s="5"/>
      <c r="S11" s="5"/>
      <c r="T11" s="5"/>
      <c r="U11" s="5"/>
      <c r="V11" s="5"/>
      <c r="W11" s="5"/>
      <c r="X11" s="5"/>
      <c r="Y11" s="5"/>
      <c r="Z11" s="38"/>
      <c r="AA11" s="38"/>
      <c r="AB11" s="38"/>
      <c r="AC11" s="38"/>
    </row>
    <row r="12" spans="1:29" s="15" customFormat="1">
      <c r="A12" s="42" t="s">
        <v>7</v>
      </c>
      <c r="B12" s="43">
        <f t="shared" ref="B12:I12" si="1">IFERROR(B11/B8,0)</f>
        <v>0.40366661979745788</v>
      </c>
      <c r="C12" s="43">
        <f t="shared" si="1"/>
        <v>0.32425028135585177</v>
      </c>
      <c r="D12" s="43">
        <f t="shared" si="1"/>
        <v>0.39876310953342564</v>
      </c>
      <c r="E12" s="43">
        <f>IFERROR(E11/E8,0)</f>
        <v>0.40612706452271002</v>
      </c>
      <c r="F12" s="43">
        <f t="shared" si="1"/>
        <v>0.43605794128442249</v>
      </c>
      <c r="G12" s="43">
        <f t="shared" si="1"/>
        <v>0.37750705261073664</v>
      </c>
      <c r="H12" s="44">
        <f t="shared" si="1"/>
        <v>0.40478802569148109</v>
      </c>
      <c r="I12" s="45">
        <f t="shared" si="1"/>
        <v>0.38991172067486907</v>
      </c>
      <c r="K12" s="16"/>
      <c r="L12" s="16"/>
      <c r="M12" s="16"/>
      <c r="N12" s="16"/>
      <c r="O12" s="17"/>
      <c r="P12" s="5"/>
      <c r="Q12" s="5"/>
      <c r="R12" s="5"/>
      <c r="S12" s="5"/>
      <c r="T12" s="5"/>
      <c r="U12" s="5"/>
      <c r="V12" s="5"/>
      <c r="W12" s="5"/>
      <c r="X12" s="5"/>
      <c r="Y12" s="5"/>
      <c r="Z12" s="46"/>
      <c r="AA12" s="46"/>
      <c r="AB12" s="46"/>
      <c r="AC12" s="46"/>
    </row>
    <row r="13" spans="1:29" s="15" customFormat="1">
      <c r="A13" s="30" t="s">
        <v>8</v>
      </c>
      <c r="B13" s="31">
        <v>359.27500000000009</v>
      </c>
      <c r="C13" s="31">
        <v>15.048000000000229</v>
      </c>
      <c r="D13" s="31">
        <v>500.26599999999996</v>
      </c>
      <c r="E13" s="31">
        <v>557.99300000000005</v>
      </c>
      <c r="F13" s="31">
        <v>827.06100000000015</v>
      </c>
      <c r="G13" s="31">
        <v>408.16300000000001</v>
      </c>
      <c r="H13" s="32">
        <v>2293.4830000000002</v>
      </c>
      <c r="I13" s="41">
        <v>2528.3870000000002</v>
      </c>
      <c r="K13" s="16"/>
      <c r="L13" s="16"/>
      <c r="M13" s="16"/>
      <c r="N13" s="16"/>
      <c r="O13" s="17"/>
      <c r="P13" s="5"/>
      <c r="Q13" s="5"/>
      <c r="R13" s="5"/>
      <c r="S13" s="5"/>
      <c r="T13" s="5"/>
      <c r="U13" s="5"/>
      <c r="V13" s="5"/>
      <c r="W13" s="5"/>
      <c r="X13" s="5"/>
      <c r="Y13" s="5"/>
      <c r="Z13" s="38"/>
      <c r="AA13" s="38"/>
      <c r="AB13" s="38"/>
      <c r="AC13" s="38"/>
    </row>
    <row r="14" spans="1:29" s="15" customFormat="1" ht="5.25" customHeight="1">
      <c r="A14" s="22"/>
      <c r="B14" s="47"/>
      <c r="C14" s="31"/>
      <c r="D14" s="31"/>
      <c r="E14" s="47"/>
      <c r="F14" s="47"/>
      <c r="G14" s="47"/>
      <c r="H14" s="32"/>
      <c r="I14" s="33"/>
      <c r="K14" s="16"/>
      <c r="L14" s="16"/>
      <c r="M14" s="16"/>
      <c r="N14" s="16"/>
      <c r="O14" s="1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15" customFormat="1" ht="15" customHeight="1">
      <c r="A15" s="30" t="s">
        <v>9</v>
      </c>
      <c r="B15" s="31">
        <v>374.95799999999986</v>
      </c>
      <c r="C15" s="31">
        <v>55.346000000000004</v>
      </c>
      <c r="D15" s="31">
        <v>501.16399999999999</v>
      </c>
      <c r="E15" s="31">
        <v>501.22400000000005</v>
      </c>
      <c r="F15" s="31">
        <v>755.74999999999989</v>
      </c>
      <c r="G15" s="31">
        <v>360.13999999999987</v>
      </c>
      <c r="H15" s="32">
        <v>2118.2779999999998</v>
      </c>
      <c r="I15" s="41">
        <v>2134.3339999999998</v>
      </c>
      <c r="K15" s="16"/>
      <c r="L15" s="16"/>
      <c r="M15" s="16"/>
      <c r="N15" s="16"/>
      <c r="O15" s="1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15" customFormat="1" ht="7.5" customHeight="1">
      <c r="A16" s="48"/>
      <c r="B16" s="31"/>
      <c r="C16" s="31"/>
      <c r="D16" s="31"/>
      <c r="E16" s="31"/>
      <c r="F16" s="31"/>
      <c r="G16" s="31"/>
      <c r="H16" s="32"/>
      <c r="I16" s="33"/>
      <c r="K16" s="16"/>
      <c r="L16" s="16"/>
      <c r="M16" s="16"/>
      <c r="N16" s="16"/>
      <c r="O16" s="1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15" customFormat="1" ht="15" customHeight="1">
      <c r="A17" s="49" t="s">
        <v>10</v>
      </c>
      <c r="B17" s="50">
        <v>2257.4430000000016</v>
      </c>
      <c r="C17" s="50">
        <v>2182.0379999999986</v>
      </c>
      <c r="D17" s="50">
        <v>1628.595</v>
      </c>
      <c r="E17" s="50">
        <v>2218.5559999999996</v>
      </c>
      <c r="F17" s="50">
        <v>1799.8850000000007</v>
      </c>
      <c r="G17" s="50">
        <v>3114.7300000000032</v>
      </c>
      <c r="H17" s="32">
        <v>8761.7660000000033</v>
      </c>
      <c r="I17" s="41">
        <v>8391.0079999999998</v>
      </c>
      <c r="K17" s="16"/>
      <c r="L17" s="16"/>
      <c r="M17" s="16"/>
      <c r="N17" s="16"/>
      <c r="O17" s="1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15" customFormat="1" ht="6.75" customHeight="1">
      <c r="A18" s="18"/>
      <c r="B18" s="51"/>
      <c r="C18" s="51"/>
      <c r="D18" s="51"/>
      <c r="E18" s="51"/>
      <c r="F18" s="51"/>
      <c r="G18" s="51"/>
      <c r="H18" s="52"/>
      <c r="I18" s="53"/>
      <c r="K18" s="16"/>
      <c r="L18" s="16"/>
      <c r="M18" s="16"/>
      <c r="N18" s="16"/>
      <c r="O18" s="1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>
      <c r="A19" s="54" t="s">
        <v>11</v>
      </c>
      <c r="B19" s="56"/>
      <c r="C19" s="56"/>
      <c r="D19" s="56"/>
      <c r="E19" s="56"/>
      <c r="F19" s="56"/>
      <c r="G19" s="56"/>
      <c r="H19" s="57"/>
      <c r="I19" s="25"/>
      <c r="J19" s="15"/>
      <c r="K19" s="16"/>
      <c r="L19" s="16"/>
      <c r="M19" s="16"/>
      <c r="N19" s="16"/>
      <c r="O19" s="17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9">
      <c r="A20" s="58" t="s">
        <v>3</v>
      </c>
      <c r="B20" s="59">
        <v>1783.5470000000005</v>
      </c>
      <c r="C20" s="59">
        <v>1862.3040000000001</v>
      </c>
      <c r="D20" s="59">
        <v>1986.3030000000001</v>
      </c>
      <c r="E20" s="59">
        <v>2016.3639999999998</v>
      </c>
      <c r="F20" s="59">
        <v>1894.7199999999998</v>
      </c>
      <c r="G20" s="60">
        <v>1999.9940000000006</v>
      </c>
      <c r="H20" s="61">
        <v>7897.3810000000003</v>
      </c>
      <c r="I20" s="62">
        <v>7148.0420000000004</v>
      </c>
      <c r="J20" s="15"/>
      <c r="K20" s="16"/>
      <c r="L20" s="16"/>
      <c r="M20" s="16"/>
      <c r="N20" s="16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5"/>
    </row>
    <row r="21" spans="1:29" s="64" customFormat="1">
      <c r="A21" s="63" t="s">
        <v>4</v>
      </c>
      <c r="B21" s="60">
        <v>1111.5646739999997</v>
      </c>
      <c r="C21" s="60">
        <v>1187.0170600000001</v>
      </c>
      <c r="D21" s="60">
        <v>1265.6859999999999</v>
      </c>
      <c r="E21" s="60">
        <v>1294.7439849999998</v>
      </c>
      <c r="F21" s="60">
        <v>1214.2100150000001</v>
      </c>
      <c r="G21" s="60">
        <v>1221.7710920000004</v>
      </c>
      <c r="H21" s="36">
        <v>4996.4110920000003</v>
      </c>
      <c r="I21" s="37">
        <v>4519.2188120000001</v>
      </c>
      <c r="J21" s="15"/>
      <c r="K21" s="16"/>
      <c r="L21" s="16"/>
      <c r="M21" s="16"/>
      <c r="N21" s="16"/>
      <c r="O21" s="17"/>
      <c r="P21" s="5"/>
      <c r="Q21" s="5"/>
      <c r="R21" s="5"/>
      <c r="S21" s="5"/>
      <c r="T21" s="5"/>
      <c r="U21" s="5"/>
      <c r="V21" s="5"/>
      <c r="W21" s="5"/>
      <c r="X21" s="5"/>
      <c r="Y21" s="5"/>
      <c r="Z21" s="65"/>
      <c r="AA21" s="65"/>
      <c r="AB21" s="65"/>
      <c r="AC21" s="65"/>
    </row>
    <row r="22" spans="1:29" s="64" customFormat="1">
      <c r="A22" s="63" t="s">
        <v>5</v>
      </c>
      <c r="B22" s="60">
        <v>671.98226599999975</v>
      </c>
      <c r="C22" s="60">
        <v>675.28732500000046</v>
      </c>
      <c r="D22" s="60">
        <v>720.61699999999996</v>
      </c>
      <c r="E22" s="60">
        <v>721.62001499999997</v>
      </c>
      <c r="F22" s="60">
        <v>680.50998499999992</v>
      </c>
      <c r="G22" s="60">
        <v>778.22290800000019</v>
      </c>
      <c r="H22" s="36">
        <v>2900.969908</v>
      </c>
      <c r="I22" s="37">
        <v>2628.8231880000003</v>
      </c>
      <c r="J22" s="15"/>
      <c r="K22" s="16"/>
      <c r="L22" s="16"/>
      <c r="M22" s="16"/>
      <c r="N22" s="16"/>
      <c r="O22" s="17"/>
      <c r="P22" s="5"/>
      <c r="Q22" s="5"/>
      <c r="R22" s="5"/>
      <c r="S22" s="5"/>
      <c r="T22" s="5"/>
      <c r="U22" s="5"/>
      <c r="V22" s="5"/>
      <c r="W22" s="5"/>
      <c r="X22" s="5"/>
      <c r="Y22" s="5"/>
      <c r="Z22" s="65"/>
      <c r="AA22" s="65"/>
      <c r="AB22" s="65"/>
      <c r="AC22" s="65"/>
    </row>
    <row r="23" spans="1:29">
      <c r="A23" s="58" t="s">
        <v>6</v>
      </c>
      <c r="B23" s="59">
        <v>883.03300000000013</v>
      </c>
      <c r="C23" s="59">
        <v>822.72499999999991</v>
      </c>
      <c r="D23" s="59">
        <v>979.7</v>
      </c>
      <c r="E23" s="59">
        <v>1040.1019999999999</v>
      </c>
      <c r="F23" s="59">
        <v>1030.1900000000003</v>
      </c>
      <c r="G23" s="59">
        <v>945.47899999999981</v>
      </c>
      <c r="H23" s="32">
        <v>3995.471</v>
      </c>
      <c r="I23" s="41">
        <v>3448.355</v>
      </c>
      <c r="J23" s="15"/>
      <c r="K23" s="16"/>
      <c r="L23" s="16"/>
      <c r="M23" s="16"/>
      <c r="N23" s="16"/>
      <c r="O23" s="17"/>
      <c r="P23" s="5"/>
      <c r="Q23" s="5"/>
      <c r="R23" s="5"/>
      <c r="S23" s="5"/>
      <c r="T23" s="5"/>
      <c r="U23" s="5"/>
      <c r="V23" s="5"/>
      <c r="W23" s="5"/>
      <c r="X23" s="5"/>
      <c r="Y23" s="5"/>
      <c r="Z23" s="66"/>
      <c r="AA23" s="66"/>
      <c r="AB23" s="66"/>
      <c r="AC23" s="66"/>
    </row>
    <row r="24" spans="1:29" s="64" customFormat="1">
      <c r="A24" s="67" t="s">
        <v>7</v>
      </c>
      <c r="B24" s="68">
        <f t="shared" ref="B24:I24" si="2">IFERROR(B23/B20,0)</f>
        <v>0.49509937220605899</v>
      </c>
      <c r="C24" s="68">
        <f t="shared" si="2"/>
        <v>0.44177803409110428</v>
      </c>
      <c r="D24" s="68">
        <f>IFERROR(D23/D20,0)</f>
        <v>0.4932278710750575</v>
      </c>
      <c r="E24" s="68">
        <f t="shared" si="2"/>
        <v>0.51583047505311541</v>
      </c>
      <c r="F24" s="68">
        <f t="shared" si="2"/>
        <v>0.54371622192197289</v>
      </c>
      <c r="G24" s="68">
        <f t="shared" si="2"/>
        <v>0.47274091822275444</v>
      </c>
      <c r="H24" s="44">
        <f t="shared" si="2"/>
        <v>0.50592354604646783</v>
      </c>
      <c r="I24" s="45">
        <f t="shared" si="2"/>
        <v>0.48241952131786575</v>
      </c>
      <c r="J24" s="15"/>
      <c r="K24" s="16"/>
      <c r="L24" s="16"/>
      <c r="M24" s="16"/>
      <c r="N24" s="16"/>
      <c r="O24" s="17"/>
      <c r="P24" s="5"/>
      <c r="Q24" s="5"/>
      <c r="R24" s="5"/>
      <c r="S24" s="5"/>
      <c r="T24" s="5"/>
      <c r="U24" s="5"/>
      <c r="V24" s="5"/>
      <c r="W24" s="5"/>
      <c r="X24" s="5"/>
      <c r="Y24" s="5"/>
      <c r="Z24" s="69"/>
      <c r="AA24" s="69"/>
      <c r="AB24" s="69"/>
      <c r="AC24" s="69"/>
    </row>
    <row r="25" spans="1:29">
      <c r="A25" s="58" t="s">
        <v>8</v>
      </c>
      <c r="B25" s="59">
        <v>582.56099999999992</v>
      </c>
      <c r="C25" s="59">
        <v>425.94500000000016</v>
      </c>
      <c r="D25" s="59">
        <v>480.96000000000004</v>
      </c>
      <c r="E25" s="59">
        <v>551.798</v>
      </c>
      <c r="F25" s="59">
        <v>580.32600000000002</v>
      </c>
      <c r="G25" s="59">
        <v>525.06699999999978</v>
      </c>
      <c r="H25" s="61">
        <v>2138.1509999999998</v>
      </c>
      <c r="I25" s="70">
        <v>1918.8430000000001</v>
      </c>
      <c r="J25" s="15"/>
      <c r="K25" s="16"/>
      <c r="L25" s="16"/>
      <c r="M25" s="16"/>
      <c r="N25" s="16"/>
      <c r="O25" s="17"/>
      <c r="P25" s="5"/>
      <c r="Q25" s="5"/>
      <c r="R25" s="5"/>
      <c r="S25" s="5"/>
      <c r="T25" s="5"/>
      <c r="U25" s="5"/>
      <c r="V25" s="5"/>
      <c r="W25" s="5"/>
      <c r="X25" s="5"/>
      <c r="Y25" s="5"/>
      <c r="Z25" s="66"/>
      <c r="AA25" s="66"/>
      <c r="AB25" s="66"/>
      <c r="AC25" s="66"/>
    </row>
    <row r="26" spans="1:29" ht="5.25" customHeight="1">
      <c r="A26" s="58"/>
      <c r="B26" s="59"/>
      <c r="C26" s="59"/>
      <c r="D26" s="59"/>
      <c r="E26" s="59"/>
      <c r="F26" s="59"/>
      <c r="G26" s="59"/>
      <c r="H26" s="61"/>
      <c r="I26" s="70"/>
      <c r="J26" s="15"/>
      <c r="K26" s="16"/>
      <c r="L26" s="16"/>
      <c r="M26" s="16"/>
      <c r="N26" s="16"/>
      <c r="O26" s="17"/>
      <c r="P26" s="5"/>
      <c r="Q26" s="5"/>
      <c r="R26" s="5"/>
      <c r="S26" s="5"/>
      <c r="T26" s="5"/>
      <c r="U26" s="5"/>
      <c r="V26" s="5"/>
      <c r="W26" s="5"/>
      <c r="X26" s="5"/>
      <c r="Y26" s="5"/>
      <c r="Z26" s="66"/>
      <c r="AA26" s="66"/>
      <c r="AB26" s="66"/>
      <c r="AC26" s="66"/>
    </row>
    <row r="27" spans="1:29" ht="13.5" customHeight="1">
      <c r="A27" s="71" t="s">
        <v>10</v>
      </c>
      <c r="B27" s="72">
        <v>498.94299999999993</v>
      </c>
      <c r="C27" s="72">
        <v>397.45399999999995</v>
      </c>
      <c r="D27" s="72">
        <v>58.152999999999999</v>
      </c>
      <c r="E27" s="72">
        <v>237.51900000000003</v>
      </c>
      <c r="F27" s="72">
        <v>245.68200000000002</v>
      </c>
      <c r="G27" s="72">
        <v>440.99199999999996</v>
      </c>
      <c r="H27" s="73">
        <v>982.346</v>
      </c>
      <c r="I27" s="74">
        <v>1187.0809999999999</v>
      </c>
      <c r="J27" s="15"/>
      <c r="K27" s="16"/>
      <c r="L27" s="16"/>
      <c r="M27" s="16"/>
      <c r="N27" s="16"/>
      <c r="O27" s="17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9" ht="12.75" customHeight="1">
      <c r="A28" s="54" t="s">
        <v>12</v>
      </c>
      <c r="B28" s="56"/>
      <c r="C28" s="56"/>
      <c r="D28" s="56"/>
      <c r="E28" s="56"/>
      <c r="F28" s="56"/>
      <c r="G28" s="56"/>
      <c r="H28" s="75"/>
      <c r="I28" s="76"/>
      <c r="J28" s="15"/>
      <c r="K28" s="16"/>
      <c r="L28" s="16"/>
      <c r="M28" s="16"/>
      <c r="N28" s="16"/>
      <c r="O28" s="17"/>
      <c r="P28" s="5"/>
      <c r="Q28" s="5"/>
      <c r="R28" s="5"/>
      <c r="S28" s="5"/>
      <c r="T28" s="5"/>
      <c r="U28" s="5"/>
      <c r="V28" s="5"/>
      <c r="W28" s="5"/>
      <c r="X28" s="5"/>
      <c r="Y28" s="5"/>
      <c r="Z28" s="77"/>
      <c r="AA28" s="77"/>
      <c r="AB28" s="77"/>
      <c r="AC28" s="77"/>
    </row>
    <row r="29" spans="1:29" ht="12.75" customHeight="1">
      <c r="A29" s="58" t="s">
        <v>3</v>
      </c>
      <c r="B29" s="59">
        <v>1891.9780000000001</v>
      </c>
      <c r="C29" s="59">
        <v>1893.4799999999996</v>
      </c>
      <c r="D29" s="59">
        <v>1732.3989999999999</v>
      </c>
      <c r="E29" s="59">
        <v>1810.3630000000003</v>
      </c>
      <c r="F29" s="59">
        <v>1830.7570000000001</v>
      </c>
      <c r="G29" s="59">
        <v>1900.5050000000001</v>
      </c>
      <c r="H29" s="61">
        <v>7274.0240000000003</v>
      </c>
      <c r="I29" s="62">
        <v>7394.8339999999998</v>
      </c>
      <c r="J29" s="15"/>
      <c r="K29" s="16"/>
      <c r="L29" s="16"/>
      <c r="M29" s="16"/>
      <c r="N29" s="16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5"/>
      <c r="Z29" s="4"/>
      <c r="AA29" s="4"/>
      <c r="AB29" s="4"/>
      <c r="AC29" s="4"/>
    </row>
    <row r="30" spans="1:29" ht="12.75" customHeight="1">
      <c r="A30" s="63" t="s">
        <v>4</v>
      </c>
      <c r="B30" s="60">
        <v>1679.5810000000001</v>
      </c>
      <c r="C30" s="60">
        <v>1585.6080000000002</v>
      </c>
      <c r="D30" s="60">
        <v>1393.9570000000001</v>
      </c>
      <c r="E30" s="60">
        <v>1483.9239999999998</v>
      </c>
      <c r="F30" s="60">
        <v>1552.0700000000002</v>
      </c>
      <c r="G30" s="60">
        <v>1563.2920000000004</v>
      </c>
      <c r="H30" s="36">
        <v>5993.2430000000004</v>
      </c>
      <c r="I30" s="37">
        <v>6025.5640000000003</v>
      </c>
      <c r="J30" s="15"/>
      <c r="K30" s="16"/>
      <c r="L30" s="16"/>
      <c r="M30" s="16"/>
      <c r="N30" s="16"/>
      <c r="O30" s="17"/>
      <c r="P30" s="5"/>
      <c r="Q30" s="5"/>
      <c r="R30" s="5"/>
      <c r="S30" s="5"/>
      <c r="T30" s="5"/>
      <c r="U30" s="5"/>
      <c r="V30" s="5"/>
      <c r="W30" s="5"/>
      <c r="X30" s="5"/>
      <c r="Y30" s="5"/>
      <c r="Z30" s="77"/>
      <c r="AA30" s="77"/>
      <c r="AB30" s="77"/>
      <c r="AC30" s="77"/>
    </row>
    <row r="31" spans="1:29" ht="12.75" customHeight="1">
      <c r="A31" s="63" t="s">
        <v>5</v>
      </c>
      <c r="B31" s="60">
        <v>212.39699999999993</v>
      </c>
      <c r="C31" s="60">
        <v>307.87200000000007</v>
      </c>
      <c r="D31" s="60">
        <v>338.44200000000001</v>
      </c>
      <c r="E31" s="60">
        <v>326.43899999999996</v>
      </c>
      <c r="F31" s="60">
        <v>278.68700000000001</v>
      </c>
      <c r="G31" s="60">
        <v>337.21299999999997</v>
      </c>
      <c r="H31" s="36">
        <v>1280.7809999999999</v>
      </c>
      <c r="I31" s="37">
        <v>1369.27</v>
      </c>
      <c r="J31" s="15"/>
      <c r="K31" s="16"/>
      <c r="L31" s="16"/>
      <c r="M31" s="16"/>
      <c r="N31" s="16"/>
      <c r="O31" s="17"/>
      <c r="P31" s="5"/>
      <c r="Q31" s="5"/>
      <c r="R31" s="5"/>
      <c r="S31" s="5"/>
      <c r="T31" s="5"/>
      <c r="U31" s="5"/>
      <c r="V31" s="5"/>
      <c r="W31" s="5"/>
      <c r="X31" s="5"/>
      <c r="Y31" s="5"/>
      <c r="Z31" s="77"/>
      <c r="AA31" s="77"/>
      <c r="AB31" s="77"/>
      <c r="AC31" s="77"/>
    </row>
    <row r="32" spans="1:29" ht="12.75" customHeight="1">
      <c r="A32" s="58" t="s">
        <v>6</v>
      </c>
      <c r="B32" s="59">
        <v>844.83500000000026</v>
      </c>
      <c r="C32" s="59">
        <v>775.26599999999962</v>
      </c>
      <c r="D32" s="59">
        <v>786.42399999999998</v>
      </c>
      <c r="E32" s="59">
        <v>811.80799999999999</v>
      </c>
      <c r="F32" s="59">
        <v>892.33699999999999</v>
      </c>
      <c r="G32" s="59">
        <v>812.22800000000007</v>
      </c>
      <c r="H32" s="61">
        <v>3302.797</v>
      </c>
      <c r="I32" s="70">
        <v>3279.2</v>
      </c>
      <c r="J32" s="15"/>
      <c r="K32" s="16"/>
      <c r="L32" s="16"/>
      <c r="M32" s="16"/>
      <c r="N32" s="16"/>
      <c r="O32" s="17"/>
      <c r="P32" s="5"/>
      <c r="Q32" s="5"/>
      <c r="R32" s="5"/>
      <c r="S32" s="5"/>
      <c r="T32" s="5"/>
      <c r="U32" s="5"/>
      <c r="V32" s="5"/>
      <c r="W32" s="5"/>
      <c r="X32" s="5"/>
      <c r="Y32" s="5"/>
      <c r="Z32" s="78"/>
      <c r="AA32" s="78"/>
      <c r="AB32" s="78"/>
      <c r="AC32" s="78"/>
    </row>
    <row r="33" spans="1:34" ht="12.75" customHeight="1">
      <c r="A33" s="67" t="s">
        <v>7</v>
      </c>
      <c r="B33" s="68">
        <f t="shared" ref="B33:I33" si="3">IFERROR(B32/B29,0)</f>
        <v>0.44653531912104699</v>
      </c>
      <c r="C33" s="68">
        <f t="shared" si="3"/>
        <v>0.40943976170859991</v>
      </c>
      <c r="D33" s="68">
        <f t="shared" si="3"/>
        <v>0.4539508508143909</v>
      </c>
      <c r="E33" s="68">
        <f t="shared" si="3"/>
        <v>0.44842277487995497</v>
      </c>
      <c r="F33" s="68">
        <f t="shared" si="3"/>
        <v>0.4874142226412353</v>
      </c>
      <c r="G33" s="68">
        <f t="shared" si="3"/>
        <v>0.42737482932168031</v>
      </c>
      <c r="H33" s="44">
        <f t="shared" si="3"/>
        <v>0.45405362973781771</v>
      </c>
      <c r="I33" s="79">
        <f t="shared" si="3"/>
        <v>0.44344470748092518</v>
      </c>
      <c r="J33" s="15"/>
      <c r="K33" s="16"/>
      <c r="L33" s="16"/>
      <c r="M33" s="16"/>
      <c r="N33" s="16"/>
      <c r="O33" s="84"/>
      <c r="P33" s="12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34" ht="12.75" customHeight="1">
      <c r="A34" s="58" t="s">
        <v>8</v>
      </c>
      <c r="B34" s="59">
        <v>-473.69600000000003</v>
      </c>
      <c r="C34" s="59">
        <v>-188.51099999999997</v>
      </c>
      <c r="D34" s="59">
        <v>-121.137</v>
      </c>
      <c r="E34" s="59">
        <v>-67.28</v>
      </c>
      <c r="F34" s="59">
        <v>-112.96399999999997</v>
      </c>
      <c r="G34" s="59">
        <v>-18.623000000000047</v>
      </c>
      <c r="H34" s="61">
        <v>-320.00400000000002</v>
      </c>
      <c r="I34" s="37">
        <v>-563.69399999999996</v>
      </c>
      <c r="J34" s="15"/>
      <c r="K34" s="16"/>
      <c r="L34" s="16"/>
      <c r="M34" s="16"/>
      <c r="N34" s="16"/>
      <c r="O34" s="84"/>
      <c r="P34" s="12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34" ht="5.25" customHeight="1">
      <c r="A35" s="58"/>
      <c r="B35" s="59"/>
      <c r="C35" s="59"/>
      <c r="D35" s="59"/>
      <c r="E35" s="59"/>
      <c r="F35" s="59"/>
      <c r="G35" s="59"/>
      <c r="H35" s="61"/>
      <c r="I35" s="70"/>
      <c r="J35" s="15"/>
      <c r="K35" s="16"/>
      <c r="L35" s="16"/>
      <c r="M35" s="16"/>
      <c r="N35" s="16"/>
      <c r="O35" s="84"/>
      <c r="P35" s="12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34" ht="14.25" customHeight="1">
      <c r="A36" s="71" t="s">
        <v>10</v>
      </c>
      <c r="B36" s="72">
        <v>479.7199999999998</v>
      </c>
      <c r="C36" s="72">
        <v>358.81299999999987</v>
      </c>
      <c r="D36" s="72">
        <v>407.738</v>
      </c>
      <c r="E36" s="72">
        <v>692.23699999999985</v>
      </c>
      <c r="F36" s="72">
        <v>313.46300000000019</v>
      </c>
      <c r="G36" s="72">
        <v>1229.933</v>
      </c>
      <c r="H36" s="73">
        <v>2643.3710000000001</v>
      </c>
      <c r="I36" s="74">
        <v>2060.2399999999998</v>
      </c>
      <c r="J36" s="15"/>
      <c r="K36" s="16"/>
      <c r="L36" s="16"/>
      <c r="M36" s="16"/>
      <c r="N36" s="16"/>
      <c r="O36" s="128"/>
      <c r="P36" s="129"/>
    </row>
    <row r="37" spans="1:34">
      <c r="A37" s="54" t="s">
        <v>13</v>
      </c>
      <c r="B37" s="56"/>
      <c r="C37" s="56"/>
      <c r="D37" s="56"/>
      <c r="E37" s="56"/>
      <c r="F37" s="56"/>
      <c r="G37" s="56"/>
      <c r="H37" s="75"/>
      <c r="I37" s="76"/>
      <c r="K37" s="84"/>
      <c r="L37" s="84"/>
      <c r="M37" s="84"/>
      <c r="N37" s="85"/>
      <c r="O37" s="84"/>
      <c r="P37" s="12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4">
      <c r="A38" s="58" t="s">
        <v>14</v>
      </c>
      <c r="B38" s="80">
        <v>1583.7080000000001</v>
      </c>
      <c r="C38" s="80">
        <v>1494.0510000000004</v>
      </c>
      <c r="D38" s="80">
        <v>1265.9100000000001</v>
      </c>
      <c r="E38" s="80">
        <v>1190.6629999999998</v>
      </c>
      <c r="F38" s="80">
        <v>1254.9880000000003</v>
      </c>
      <c r="G38" s="80">
        <v>1172.9029999999998</v>
      </c>
      <c r="H38" s="36">
        <v>4884.4639999999999</v>
      </c>
      <c r="I38" s="37">
        <v>6297.97</v>
      </c>
      <c r="K38" s="84"/>
      <c r="L38" s="100"/>
      <c r="M38" s="84"/>
      <c r="N38" s="101"/>
      <c r="O38" s="84"/>
      <c r="P38" s="130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34">
      <c r="A39" s="81" t="s">
        <v>6</v>
      </c>
      <c r="B39" s="80">
        <v>727.74900000000002</v>
      </c>
      <c r="C39" s="80">
        <v>667.30799999999999</v>
      </c>
      <c r="D39" s="80">
        <v>537.57899999999995</v>
      </c>
      <c r="E39" s="80">
        <v>494.38100000000009</v>
      </c>
      <c r="F39" s="80">
        <v>579.79700000000003</v>
      </c>
      <c r="G39" s="80">
        <v>523.91699999999992</v>
      </c>
      <c r="H39" s="36">
        <v>2135.674</v>
      </c>
      <c r="I39" s="37">
        <v>2939.009</v>
      </c>
      <c r="K39" s="84"/>
      <c r="L39" s="84"/>
      <c r="M39" s="84"/>
      <c r="N39" s="85"/>
      <c r="O39" s="84"/>
      <c r="P39" s="12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34" s="64" customFormat="1">
      <c r="A40" s="67" t="s">
        <v>7</v>
      </c>
      <c r="B40" s="68">
        <f t="shared" ref="B40:I40" si="4">IFERROR(B39/B38,0)</f>
        <v>0.45952220990233045</v>
      </c>
      <c r="C40" s="68">
        <f t="shared" si="4"/>
        <v>0.44664338767552098</v>
      </c>
      <c r="D40" s="68">
        <f t="shared" si="4"/>
        <v>0.42465815105339233</v>
      </c>
      <c r="E40" s="68">
        <f t="shared" si="4"/>
        <v>0.41521488448032751</v>
      </c>
      <c r="F40" s="68">
        <f t="shared" si="4"/>
        <v>0.46199405890733608</v>
      </c>
      <c r="G40" s="68">
        <f t="shared" si="4"/>
        <v>0.44668399688635807</v>
      </c>
      <c r="H40" s="44">
        <f t="shared" si="4"/>
        <v>0.4372381493650071</v>
      </c>
      <c r="I40" s="82">
        <f t="shared" si="4"/>
        <v>0.46665973321562343</v>
      </c>
      <c r="K40" s="87"/>
      <c r="L40" s="87"/>
      <c r="M40" s="87"/>
      <c r="N40" s="89"/>
      <c r="O40" s="87"/>
      <c r="P40" s="12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34">
      <c r="A41" s="58" t="s">
        <v>8</v>
      </c>
      <c r="B41" s="80">
        <v>253.11200000000008</v>
      </c>
      <c r="C41" s="80">
        <v>163.83400000000006</v>
      </c>
      <c r="D41" s="80">
        <v>48.915999999999997</v>
      </c>
      <c r="E41" s="80">
        <v>13.557000000000002</v>
      </c>
      <c r="F41" s="80">
        <v>89.948999999999998</v>
      </c>
      <c r="G41" s="80">
        <v>6.6550000000000011</v>
      </c>
      <c r="H41" s="36">
        <v>159.077</v>
      </c>
      <c r="I41" s="37">
        <v>1031.4380000000001</v>
      </c>
      <c r="K41" s="84"/>
      <c r="L41" s="84"/>
      <c r="M41" s="84"/>
      <c r="N41" s="85"/>
      <c r="O41" s="84"/>
      <c r="P41" s="131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34" ht="5.25" customHeight="1">
      <c r="A42" s="58"/>
      <c r="B42" s="80"/>
      <c r="C42" s="80"/>
      <c r="D42" s="80"/>
      <c r="E42" s="80"/>
      <c r="F42" s="80"/>
      <c r="G42" s="80"/>
      <c r="H42" s="61"/>
      <c r="I42" s="62"/>
      <c r="K42" s="84"/>
      <c r="L42" s="84"/>
      <c r="M42" s="84"/>
      <c r="N42" s="85"/>
      <c r="O42" s="84"/>
      <c r="P42" s="131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34" ht="13.5" customHeight="1">
      <c r="A43" s="71" t="s">
        <v>10</v>
      </c>
      <c r="B43" s="72">
        <v>268.98399999999992</v>
      </c>
      <c r="C43" s="72">
        <v>133.12599999999998</v>
      </c>
      <c r="D43" s="72">
        <v>471.82</v>
      </c>
      <c r="E43" s="72">
        <v>378.87000000000006</v>
      </c>
      <c r="F43" s="72">
        <v>390.81299999999987</v>
      </c>
      <c r="G43" s="72">
        <v>173.82500000000005</v>
      </c>
      <c r="H43" s="73">
        <v>1415.328</v>
      </c>
      <c r="I43" s="74">
        <v>1177.9459999999999</v>
      </c>
      <c r="K43" s="84"/>
      <c r="L43" s="84"/>
      <c r="M43" s="84"/>
      <c r="N43" s="85"/>
      <c r="O43" s="84"/>
      <c r="P43" s="131"/>
      <c r="Q43" s="78"/>
      <c r="R43" s="78"/>
      <c r="S43" s="78"/>
      <c r="T43" s="78"/>
      <c r="U43" s="78"/>
      <c r="V43" s="78"/>
      <c r="W43" s="78"/>
      <c r="X43" s="78"/>
      <c r="Y43" s="78"/>
    </row>
    <row r="44" spans="1:34">
      <c r="A44" s="83" t="s">
        <v>15</v>
      </c>
      <c r="B44" s="56"/>
      <c r="C44" s="56"/>
      <c r="D44" s="56"/>
      <c r="E44" s="56"/>
      <c r="F44" s="56"/>
      <c r="G44" s="56"/>
      <c r="H44" s="57"/>
      <c r="I44" s="25"/>
      <c r="K44" s="84"/>
      <c r="L44" s="84"/>
      <c r="M44" s="84"/>
      <c r="N44" s="85"/>
      <c r="O44" s="84"/>
      <c r="P44" s="131"/>
      <c r="Q44" s="78"/>
      <c r="R44" s="78"/>
      <c r="S44" s="78"/>
      <c r="T44" s="78"/>
      <c r="U44" s="78"/>
      <c r="V44" s="78"/>
      <c r="W44" s="78"/>
      <c r="X44" s="78"/>
      <c r="Y44" s="78"/>
      <c r="Z44" s="66"/>
      <c r="AA44" s="66"/>
      <c r="AB44" s="66"/>
      <c r="AC44" s="66"/>
    </row>
    <row r="45" spans="1:34">
      <c r="A45" s="58" t="s">
        <v>3</v>
      </c>
      <c r="B45" s="59">
        <v>570.44500000000016</v>
      </c>
      <c r="C45" s="59">
        <v>595.12199999999984</v>
      </c>
      <c r="D45" s="59">
        <v>581.59100000000001</v>
      </c>
      <c r="E45" s="59">
        <v>612.57900000000006</v>
      </c>
      <c r="F45" s="59">
        <v>639.44699999999989</v>
      </c>
      <c r="G45" s="59">
        <v>641.78399999999988</v>
      </c>
      <c r="H45" s="61">
        <v>2475.4009999999998</v>
      </c>
      <c r="I45" s="62">
        <v>2231.2539999999999</v>
      </c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78"/>
      <c r="Z45" s="66"/>
      <c r="AA45" s="66"/>
      <c r="AB45" s="66"/>
      <c r="AC45" s="66"/>
    </row>
    <row r="46" spans="1:34">
      <c r="A46" s="63" t="s">
        <v>4</v>
      </c>
      <c r="B46" s="60">
        <v>511.71597999999994</v>
      </c>
      <c r="C46" s="60">
        <v>531.88166000000024</v>
      </c>
      <c r="D46" s="60">
        <v>517.19799999999998</v>
      </c>
      <c r="E46" s="60">
        <v>545.59212000000014</v>
      </c>
      <c r="F46" s="60">
        <v>565.99094999999988</v>
      </c>
      <c r="G46" s="60">
        <v>563.9974400000001</v>
      </c>
      <c r="H46" s="36">
        <v>2192.7785100000001</v>
      </c>
      <c r="I46" s="37">
        <v>2003.1716100000001</v>
      </c>
      <c r="K46" s="84"/>
      <c r="L46" s="84"/>
      <c r="M46" s="84"/>
      <c r="N46" s="85"/>
      <c r="O46" s="84"/>
      <c r="P46" s="131"/>
      <c r="Q46" s="78"/>
      <c r="R46" s="78"/>
      <c r="S46" s="78"/>
      <c r="T46" s="78"/>
      <c r="U46" s="78"/>
      <c r="V46" s="78"/>
      <c r="W46" s="78"/>
      <c r="X46" s="78"/>
      <c r="Y46" s="78"/>
      <c r="Z46" s="66"/>
      <c r="AA46" s="66"/>
      <c r="AB46" s="66"/>
      <c r="AC46" s="66"/>
    </row>
    <row r="47" spans="1:34">
      <c r="A47" s="63" t="s">
        <v>16</v>
      </c>
      <c r="B47" s="60">
        <v>58.726620000000011</v>
      </c>
      <c r="C47" s="60">
        <v>63.253999999999792</v>
      </c>
      <c r="D47" s="60">
        <v>64.393000000000001</v>
      </c>
      <c r="E47" s="60">
        <v>66.986880000000014</v>
      </c>
      <c r="F47" s="60">
        <v>73.456049999999948</v>
      </c>
      <c r="G47" s="60">
        <v>77.786560000000009</v>
      </c>
      <c r="H47" s="36">
        <v>282.62248999999997</v>
      </c>
      <c r="I47" s="37">
        <v>228.0823899999998</v>
      </c>
      <c r="K47" s="84"/>
      <c r="L47" s="84"/>
      <c r="M47" s="84"/>
      <c r="N47" s="85"/>
      <c r="O47" s="84"/>
      <c r="P47" s="131"/>
      <c r="Q47" s="78"/>
      <c r="R47" s="78"/>
      <c r="S47" s="78"/>
      <c r="T47" s="78"/>
      <c r="U47" s="78"/>
      <c r="V47" s="78"/>
      <c r="W47" s="78"/>
      <c r="X47" s="78"/>
      <c r="Y47" s="78"/>
      <c r="Z47" s="66"/>
      <c r="AA47" s="66"/>
      <c r="AB47" s="66"/>
      <c r="AC47" s="66"/>
    </row>
    <row r="48" spans="1:34">
      <c r="A48" s="58" t="s">
        <v>6</v>
      </c>
      <c r="B48" s="59">
        <v>294.43399999999997</v>
      </c>
      <c r="C48" s="59">
        <v>276.23900000000003</v>
      </c>
      <c r="D48" s="59">
        <v>319.613</v>
      </c>
      <c r="E48" s="59">
        <v>328.38600000000002</v>
      </c>
      <c r="F48" s="59">
        <v>339.06899999999996</v>
      </c>
      <c r="G48" s="59">
        <v>314.77800000000002</v>
      </c>
      <c r="H48" s="61">
        <v>1301.846</v>
      </c>
      <c r="I48" s="37">
        <v>1114.758</v>
      </c>
      <c r="K48" s="84"/>
      <c r="L48" s="84"/>
      <c r="M48" s="84"/>
      <c r="N48" s="85"/>
      <c r="O48" s="84"/>
      <c r="P48" s="84"/>
      <c r="Q48" s="66"/>
      <c r="R48" s="66"/>
      <c r="S48" s="66"/>
      <c r="T48" s="66"/>
      <c r="U48" s="66"/>
      <c r="V48" s="66"/>
      <c r="W48" s="86"/>
      <c r="X48" s="86"/>
      <c r="Y48" s="86"/>
      <c r="Z48" s="86"/>
      <c r="AA48" s="86"/>
      <c r="AB48" s="86"/>
      <c r="AC48" s="86"/>
      <c r="AD48" s="56"/>
      <c r="AE48" s="56"/>
      <c r="AF48" s="56"/>
      <c r="AG48" s="56"/>
      <c r="AH48" s="56"/>
    </row>
    <row r="49" spans="1:34" s="64" customFormat="1" ht="15" customHeight="1">
      <c r="A49" s="67" t="s">
        <v>7</v>
      </c>
      <c r="B49" s="68">
        <f t="shared" ref="B49:I49" si="5">IFERROR(B48/B45,0)</f>
        <v>0.51614791960662265</v>
      </c>
      <c r="C49" s="68">
        <f t="shared" si="5"/>
        <v>0.4641720521170451</v>
      </c>
      <c r="D49" s="68">
        <f t="shared" si="5"/>
        <v>0.54954942562728792</v>
      </c>
      <c r="E49" s="68">
        <f t="shared" si="5"/>
        <v>0.53607126591019283</v>
      </c>
      <c r="F49" s="68">
        <f t="shared" si="5"/>
        <v>0.53025348465158184</v>
      </c>
      <c r="G49" s="68">
        <f t="shared" si="5"/>
        <v>0.49047343031300261</v>
      </c>
      <c r="H49" s="44">
        <f t="shared" si="5"/>
        <v>0.52591317527948001</v>
      </c>
      <c r="I49" s="79">
        <f t="shared" si="5"/>
        <v>0.49961053291108948</v>
      </c>
      <c r="K49" s="87"/>
      <c r="L49" s="88"/>
      <c r="M49" s="88"/>
      <c r="N49" s="89"/>
      <c r="O49" s="88"/>
      <c r="P49" s="88"/>
      <c r="W49" s="90"/>
      <c r="X49" s="90"/>
      <c r="Y49" s="90"/>
      <c r="Z49" s="91"/>
      <c r="AA49" s="90"/>
      <c r="AB49" s="90"/>
      <c r="AC49" s="90"/>
      <c r="AD49" s="90"/>
      <c r="AE49" s="91"/>
      <c r="AF49" s="90"/>
      <c r="AG49" s="90"/>
      <c r="AH49" s="90"/>
    </row>
    <row r="50" spans="1:34">
      <c r="A50" s="58" t="s">
        <v>8</v>
      </c>
      <c r="B50" s="59">
        <v>102.47399999999996</v>
      </c>
      <c r="C50" s="59">
        <v>49.325000000000045</v>
      </c>
      <c r="D50" s="59">
        <v>100.958</v>
      </c>
      <c r="E50" s="59">
        <v>108.90200000000002</v>
      </c>
      <c r="F50" s="59">
        <v>96.286000000000001</v>
      </c>
      <c r="G50" s="59">
        <v>88.017999999999972</v>
      </c>
      <c r="H50" s="61">
        <v>394.16399999999999</v>
      </c>
      <c r="I50" s="37">
        <v>329.00400000000002</v>
      </c>
      <c r="K50" s="84"/>
      <c r="L50" s="84"/>
      <c r="M50" s="84"/>
      <c r="N50" s="85"/>
      <c r="O50" s="84"/>
      <c r="P50" s="84"/>
      <c r="W50" s="92"/>
      <c r="X50" s="92"/>
      <c r="Y50" s="92"/>
      <c r="Z50" s="86"/>
      <c r="AA50" s="92"/>
      <c r="AB50" s="92"/>
      <c r="AC50" s="92"/>
      <c r="AD50" s="92"/>
      <c r="AE50" s="86"/>
      <c r="AF50" s="92"/>
      <c r="AG50" s="92"/>
      <c r="AH50" s="92"/>
    </row>
    <row r="51" spans="1:34" ht="6.75" customHeight="1">
      <c r="A51" s="58"/>
      <c r="B51" s="59"/>
      <c r="C51" s="59"/>
      <c r="D51" s="59"/>
      <c r="E51" s="59"/>
      <c r="F51" s="59"/>
      <c r="G51" s="59"/>
      <c r="H51" s="61"/>
      <c r="I51" s="62"/>
      <c r="K51" s="84"/>
      <c r="L51" s="84"/>
      <c r="M51" s="84"/>
      <c r="N51" s="85"/>
      <c r="O51" s="84"/>
      <c r="P51" s="84"/>
      <c r="W51" s="92"/>
      <c r="X51" s="92"/>
      <c r="Y51" s="92"/>
      <c r="Z51" s="86"/>
      <c r="AA51" s="92"/>
      <c r="AB51" s="92"/>
      <c r="AC51" s="92"/>
      <c r="AD51" s="92"/>
      <c r="AE51" s="86"/>
      <c r="AF51" s="92"/>
      <c r="AG51" s="92"/>
      <c r="AH51" s="92"/>
    </row>
    <row r="52" spans="1:34" ht="14.25" customHeight="1">
      <c r="A52" s="71" t="s">
        <v>10</v>
      </c>
      <c r="B52" s="72">
        <v>146.22799999999995</v>
      </c>
      <c r="C52" s="72">
        <v>341.46499999999997</v>
      </c>
      <c r="D52" s="72">
        <v>101.48099999999999</v>
      </c>
      <c r="E52" s="72">
        <v>184.71199999999999</v>
      </c>
      <c r="F52" s="72">
        <v>176.70500000000004</v>
      </c>
      <c r="G52" s="72">
        <v>175.36399999999992</v>
      </c>
      <c r="H52" s="73">
        <v>638.26199999999994</v>
      </c>
      <c r="I52" s="74">
        <v>803.17499999999995</v>
      </c>
      <c r="J52" s="15"/>
      <c r="K52" s="16"/>
      <c r="L52" s="16"/>
      <c r="M52" s="16"/>
      <c r="N52" s="16"/>
      <c r="O52" s="128"/>
      <c r="P52" s="129"/>
    </row>
    <row r="53" spans="1:34">
      <c r="A53" s="54" t="s">
        <v>17</v>
      </c>
      <c r="B53" s="56"/>
      <c r="C53" s="56"/>
      <c r="D53" s="56"/>
      <c r="E53" s="56"/>
      <c r="F53" s="56"/>
      <c r="G53" s="56"/>
      <c r="H53" s="75"/>
      <c r="I53" s="76"/>
      <c r="K53" s="84"/>
      <c r="L53" s="84"/>
      <c r="M53" s="84"/>
      <c r="N53" s="85"/>
      <c r="O53" s="84"/>
      <c r="P53" s="126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34">
      <c r="A54" s="58" t="s">
        <v>14</v>
      </c>
      <c r="B54" s="80">
        <v>53.935000000000002</v>
      </c>
      <c r="C54" s="80">
        <v>134.774</v>
      </c>
      <c r="D54" s="80">
        <v>235.58</v>
      </c>
      <c r="E54" s="80">
        <v>274.49299999999994</v>
      </c>
      <c r="F54" s="80">
        <v>272.03499999999997</v>
      </c>
      <c r="G54" s="80">
        <v>282.58300000000008</v>
      </c>
      <c r="H54" s="36">
        <v>1064.691</v>
      </c>
      <c r="I54" s="37">
        <v>188.709</v>
      </c>
      <c r="K54" s="84"/>
      <c r="L54" s="100"/>
      <c r="M54" s="84"/>
      <c r="N54" s="101"/>
      <c r="O54" s="84"/>
      <c r="P54" s="130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34">
      <c r="A55" s="81" t="s">
        <v>6</v>
      </c>
      <c r="B55" s="80">
        <v>-96.205000000000013</v>
      </c>
      <c r="C55" s="80">
        <v>-105.81500000000003</v>
      </c>
      <c r="D55" s="80">
        <v>-25.015000000000001</v>
      </c>
      <c r="E55" s="80">
        <v>7.4810000000000016</v>
      </c>
      <c r="F55" s="80">
        <v>-12.319000000000003</v>
      </c>
      <c r="G55" s="80">
        <v>-46.356000000000002</v>
      </c>
      <c r="H55" s="36">
        <v>-76.209000000000003</v>
      </c>
      <c r="I55" s="37">
        <v>-356.58300000000003</v>
      </c>
      <c r="K55" s="84"/>
      <c r="L55" s="84"/>
      <c r="M55" s="84"/>
      <c r="N55" s="85"/>
      <c r="O55" s="84"/>
      <c r="P55" s="12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34" s="64" customFormat="1">
      <c r="A56" s="67" t="s">
        <v>7</v>
      </c>
      <c r="B56" s="68">
        <f t="shared" ref="B56:I56" si="6">IFERROR(B55/B54,0)</f>
        <v>-1.7837211458236768</v>
      </c>
      <c r="C56" s="68">
        <f t="shared" si="6"/>
        <v>-0.78512917921854386</v>
      </c>
      <c r="D56" s="68">
        <f t="shared" si="6"/>
        <v>-0.10618473554631123</v>
      </c>
      <c r="E56" s="68">
        <f t="shared" si="6"/>
        <v>2.7253882612671372E-2</v>
      </c>
      <c r="F56" s="68">
        <f t="shared" si="6"/>
        <v>-4.5284614112154703E-2</v>
      </c>
      <c r="G56" s="68">
        <f t="shared" si="6"/>
        <v>-0.16404383844746495</v>
      </c>
      <c r="H56" s="44">
        <f t="shared" si="6"/>
        <v>-7.1578514329509693E-2</v>
      </c>
      <c r="I56" s="82">
        <f t="shared" si="6"/>
        <v>-1.8895919113555792</v>
      </c>
      <c r="K56" s="87"/>
      <c r="L56" s="87"/>
      <c r="M56" s="87"/>
      <c r="N56" s="89"/>
      <c r="O56" s="87"/>
      <c r="P56" s="12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34">
      <c r="A57" s="58" t="s">
        <v>8</v>
      </c>
      <c r="B57" s="80">
        <v>-154.45500000000001</v>
      </c>
      <c r="C57" s="80">
        <v>-208.78999999999996</v>
      </c>
      <c r="D57" s="80">
        <v>-154.13200000000001</v>
      </c>
      <c r="E57" s="80">
        <v>-148.012</v>
      </c>
      <c r="F57" s="80">
        <v>-141.69599999999997</v>
      </c>
      <c r="G57" s="80">
        <v>-149.56300000000005</v>
      </c>
      <c r="H57" s="36">
        <v>-593.40300000000002</v>
      </c>
      <c r="I57" s="37">
        <v>-531.32799999999997</v>
      </c>
      <c r="K57" s="84"/>
      <c r="L57" s="84"/>
      <c r="M57" s="84"/>
      <c r="N57" s="85"/>
      <c r="O57" s="84"/>
      <c r="P57" s="131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34" ht="5.25" customHeight="1">
      <c r="A58" s="58"/>
      <c r="B58" s="80"/>
      <c r="C58" s="80"/>
      <c r="D58" s="80"/>
      <c r="E58" s="80"/>
      <c r="F58" s="80"/>
      <c r="G58" s="80"/>
      <c r="H58" s="61"/>
      <c r="I58" s="62"/>
      <c r="K58" s="84"/>
      <c r="L58" s="84"/>
      <c r="M58" s="84"/>
      <c r="N58" s="85"/>
      <c r="O58" s="84"/>
      <c r="P58" s="131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34" ht="13.5" customHeight="1">
      <c r="A59" s="71" t="s">
        <v>10</v>
      </c>
      <c r="B59" s="72">
        <v>452.79699999999991</v>
      </c>
      <c r="C59" s="72">
        <v>389.024</v>
      </c>
      <c r="D59" s="72">
        <v>241.68600000000001</v>
      </c>
      <c r="E59" s="72">
        <v>208.91200000000001</v>
      </c>
      <c r="F59" s="72">
        <v>317.52699999999999</v>
      </c>
      <c r="G59" s="72">
        <v>562.44599999999991</v>
      </c>
      <c r="H59" s="73">
        <v>1330.5709999999999</v>
      </c>
      <c r="I59" s="74">
        <v>1064.6559999999999</v>
      </c>
      <c r="K59" s="84"/>
      <c r="L59" s="84"/>
      <c r="M59" s="84"/>
      <c r="N59" s="85"/>
      <c r="O59" s="84"/>
      <c r="P59" s="131"/>
      <c r="Q59" s="78"/>
      <c r="R59" s="78"/>
      <c r="S59" s="78"/>
      <c r="T59" s="78"/>
      <c r="U59" s="78"/>
      <c r="V59" s="78"/>
      <c r="W59" s="78"/>
      <c r="X59" s="78"/>
      <c r="Y59" s="78"/>
    </row>
    <row r="60" spans="1:34" ht="14.25" customHeight="1">
      <c r="A60" s="26" t="s">
        <v>18</v>
      </c>
      <c r="B60" s="93"/>
      <c r="C60" s="93"/>
      <c r="D60" s="93"/>
      <c r="E60" s="93"/>
      <c r="F60" s="93"/>
      <c r="G60" s="93"/>
      <c r="H60" s="57"/>
      <c r="I60" s="25"/>
      <c r="K60" s="84"/>
      <c r="L60" s="84"/>
      <c r="M60" s="84"/>
      <c r="N60" s="85"/>
      <c r="O60" s="84"/>
      <c r="P60" s="84"/>
      <c r="W60" s="94"/>
      <c r="X60" s="94"/>
      <c r="Y60" s="94"/>
      <c r="Z60" s="86"/>
      <c r="AA60" s="94"/>
      <c r="AB60" s="94"/>
      <c r="AC60" s="94"/>
      <c r="AD60" s="94"/>
      <c r="AE60" s="86"/>
      <c r="AF60" s="94"/>
      <c r="AG60" s="94"/>
      <c r="AH60" s="94"/>
    </row>
    <row r="61" spans="1:34" ht="12.6" customHeight="1">
      <c r="A61" s="30" t="s">
        <v>3</v>
      </c>
      <c r="B61" s="47">
        <v>2383.5569999999998</v>
      </c>
      <c r="C61" s="47">
        <v>2293.1780000000008</v>
      </c>
      <c r="D61" s="47">
        <v>2142.183</v>
      </c>
      <c r="E61" s="47">
        <v>2228.9750000000004</v>
      </c>
      <c r="F61" s="47">
        <v>2272.8589999999995</v>
      </c>
      <c r="G61" s="47">
        <v>2047.9740000000002</v>
      </c>
      <c r="H61" s="36">
        <v>8691.991</v>
      </c>
      <c r="I61" s="37">
        <v>9578.2080000000005</v>
      </c>
      <c r="K61" s="84"/>
      <c r="L61" s="84"/>
      <c r="M61" s="84"/>
      <c r="N61" s="85"/>
      <c r="O61" s="84"/>
      <c r="P61" s="84"/>
      <c r="W61" s="94"/>
      <c r="X61" s="94"/>
      <c r="Y61" s="94"/>
      <c r="Z61" s="86"/>
      <c r="AA61" s="94"/>
      <c r="AB61" s="94"/>
      <c r="AC61" s="94"/>
      <c r="AD61" s="94"/>
      <c r="AE61" s="86"/>
      <c r="AF61" s="94"/>
      <c r="AG61" s="94"/>
      <c r="AH61" s="94"/>
    </row>
    <row r="62" spans="1:34" ht="12.6" customHeight="1">
      <c r="A62" s="30" t="s">
        <v>6</v>
      </c>
      <c r="B62" s="47">
        <v>837.35399999999981</v>
      </c>
      <c r="C62" s="47">
        <v>494.11200000000008</v>
      </c>
      <c r="D62" s="47">
        <v>705.85799999999995</v>
      </c>
      <c r="E62" s="47">
        <v>766.00600000000009</v>
      </c>
      <c r="F62" s="47">
        <v>857.19500000000016</v>
      </c>
      <c r="G62" s="47">
        <v>697.7829999999999</v>
      </c>
      <c r="H62" s="36">
        <v>3026.8420000000001</v>
      </c>
      <c r="I62" s="37">
        <v>3114.904</v>
      </c>
      <c r="K62" s="84"/>
      <c r="L62" s="84"/>
      <c r="M62" s="84"/>
      <c r="N62" s="85"/>
      <c r="O62" s="84"/>
      <c r="P62" s="84"/>
      <c r="W62" s="94"/>
      <c r="X62" s="94"/>
      <c r="Y62" s="94"/>
      <c r="Z62" s="86"/>
      <c r="AA62" s="94"/>
      <c r="AB62" s="94"/>
      <c r="AC62" s="94"/>
      <c r="AD62" s="94"/>
      <c r="AE62" s="86"/>
      <c r="AF62" s="94"/>
      <c r="AG62" s="94"/>
      <c r="AH62" s="94"/>
    </row>
    <row r="63" spans="1:34" ht="12.6" customHeight="1">
      <c r="A63" s="42" t="s">
        <v>7</v>
      </c>
      <c r="B63" s="95">
        <f t="shared" ref="B63:I63" si="7">IFERROR(B62/B61,0)</f>
        <v>0.35130437409300463</v>
      </c>
      <c r="C63" s="95">
        <f t="shared" si="7"/>
        <v>0.21547040831544692</v>
      </c>
      <c r="D63" s="95">
        <f t="shared" si="7"/>
        <v>0.32950406197789822</v>
      </c>
      <c r="E63" s="95">
        <f t="shared" si="7"/>
        <v>0.34365840801265152</v>
      </c>
      <c r="F63" s="95">
        <f t="shared" si="7"/>
        <v>0.37714394073719504</v>
      </c>
      <c r="G63" s="95">
        <f t="shared" si="7"/>
        <v>0.34071868099887981</v>
      </c>
      <c r="H63" s="44">
        <f t="shared" si="7"/>
        <v>0.34823344846997656</v>
      </c>
      <c r="I63" s="79">
        <f t="shared" si="7"/>
        <v>0.32520738743614669</v>
      </c>
      <c r="K63" s="84"/>
      <c r="L63" s="84"/>
      <c r="M63" s="84"/>
      <c r="N63" s="85"/>
      <c r="O63" s="84"/>
      <c r="P63" s="84"/>
      <c r="W63" s="94"/>
      <c r="X63" s="94"/>
      <c r="Y63" s="94"/>
      <c r="Z63" s="86"/>
      <c r="AA63" s="94"/>
      <c r="AB63" s="94"/>
      <c r="AC63" s="94"/>
      <c r="AD63" s="94"/>
      <c r="AE63" s="86"/>
      <c r="AF63" s="94"/>
      <c r="AG63" s="94"/>
      <c r="AH63" s="94"/>
    </row>
    <row r="64" spans="1:34" ht="14.25" customHeight="1">
      <c r="A64" s="30" t="s">
        <v>8</v>
      </c>
      <c r="B64" s="47">
        <v>131.88999999999999</v>
      </c>
      <c r="C64" s="47">
        <v>-61.633000000000038</v>
      </c>
      <c r="D64" s="47">
        <v>11.241</v>
      </c>
      <c r="E64" s="47">
        <v>191.74</v>
      </c>
      <c r="F64" s="47">
        <v>204.91899999999998</v>
      </c>
      <c r="G64" s="47">
        <v>5.9420000000000073</v>
      </c>
      <c r="H64" s="36">
        <v>413.84199999999998</v>
      </c>
      <c r="I64" s="37">
        <v>695.86099999999999</v>
      </c>
      <c r="K64" s="84"/>
      <c r="L64" s="84"/>
      <c r="M64" s="84"/>
      <c r="N64" s="85"/>
      <c r="O64" s="84"/>
      <c r="P64" s="84"/>
      <c r="W64" s="94"/>
      <c r="X64" s="94"/>
      <c r="Y64" s="94"/>
      <c r="Z64" s="86"/>
      <c r="AA64" s="94"/>
      <c r="AB64" s="94"/>
      <c r="AC64" s="94"/>
      <c r="AD64" s="94"/>
      <c r="AE64" s="86"/>
      <c r="AF64" s="94"/>
      <c r="AG64" s="94"/>
      <c r="AH64" s="94"/>
    </row>
    <row r="65" spans="1:34" ht="4.5" customHeight="1">
      <c r="A65" s="30"/>
      <c r="B65" s="47"/>
      <c r="C65" s="47"/>
      <c r="D65" s="47"/>
      <c r="E65" s="47"/>
      <c r="F65" s="47"/>
      <c r="G65" s="47"/>
      <c r="H65" s="61"/>
      <c r="I65" s="62"/>
      <c r="K65" s="84"/>
      <c r="L65" s="84"/>
      <c r="M65" s="84"/>
      <c r="N65" s="85"/>
      <c r="O65" s="84"/>
      <c r="P65" s="84"/>
      <c r="W65" s="94"/>
      <c r="X65" s="94"/>
      <c r="Y65" s="94"/>
      <c r="Z65" s="86"/>
      <c r="AA65" s="94"/>
      <c r="AB65" s="94"/>
      <c r="AC65" s="94"/>
      <c r="AD65" s="94"/>
      <c r="AE65" s="86"/>
      <c r="AF65" s="94"/>
      <c r="AG65" s="94"/>
      <c r="AH65" s="94"/>
    </row>
    <row r="66" spans="1:34" ht="14.25" customHeight="1">
      <c r="A66" s="96" t="s">
        <v>10</v>
      </c>
      <c r="B66" s="97">
        <v>398.42700000000013</v>
      </c>
      <c r="C66" s="97">
        <v>551.54600000000005</v>
      </c>
      <c r="D66" s="97">
        <v>341.565</v>
      </c>
      <c r="E66" s="97">
        <v>513.09899999999993</v>
      </c>
      <c r="F66" s="97">
        <v>350.19000000000005</v>
      </c>
      <c r="G66" s="97">
        <v>522.10699999999997</v>
      </c>
      <c r="H66" s="73">
        <v>1726.961</v>
      </c>
      <c r="I66" s="74">
        <v>2053.7930000000001</v>
      </c>
      <c r="K66" s="84"/>
      <c r="L66" s="84"/>
      <c r="M66" s="84"/>
      <c r="N66" s="85"/>
      <c r="O66" s="84"/>
      <c r="P66" s="84"/>
      <c r="W66" s="94"/>
      <c r="X66" s="94"/>
      <c r="Y66" s="94"/>
      <c r="Z66" s="86"/>
      <c r="AA66" s="94"/>
      <c r="AB66" s="94"/>
      <c r="AC66" s="94"/>
      <c r="AD66" s="94"/>
      <c r="AE66" s="86"/>
      <c r="AF66" s="94"/>
      <c r="AG66" s="94"/>
      <c r="AH66" s="94"/>
    </row>
    <row r="67" spans="1:34">
      <c r="A67" s="98" t="s">
        <v>19</v>
      </c>
      <c r="B67" s="56"/>
      <c r="C67" s="56"/>
      <c r="D67" s="56"/>
      <c r="E67" s="56"/>
      <c r="F67" s="56"/>
      <c r="G67" s="56"/>
      <c r="H67" s="57"/>
      <c r="I67" s="25"/>
      <c r="K67" s="84"/>
      <c r="L67" s="84"/>
      <c r="M67" s="84"/>
      <c r="N67" s="85"/>
      <c r="O67" s="84"/>
      <c r="P67" s="84"/>
      <c r="W67" s="56"/>
      <c r="X67" s="56"/>
      <c r="Y67" s="56"/>
      <c r="Z67" s="86"/>
      <c r="AA67" s="56"/>
      <c r="AB67" s="56"/>
      <c r="AC67" s="56"/>
      <c r="AD67" s="56"/>
      <c r="AE67" s="86"/>
      <c r="AF67" s="99"/>
      <c r="AG67" s="56"/>
      <c r="AH67" s="56"/>
    </row>
    <row r="68" spans="1:34">
      <c r="A68" s="58" t="s">
        <v>14</v>
      </c>
      <c r="B68" s="59">
        <v>523.18373542189283</v>
      </c>
      <c r="C68" s="59">
        <v>534.1140131613563</v>
      </c>
      <c r="D68" s="59">
        <v>544.58109112699583</v>
      </c>
      <c r="E68" s="59">
        <v>566.61435921732129</v>
      </c>
      <c r="F68" s="59">
        <v>575.02385042105129</v>
      </c>
      <c r="G68" s="59">
        <v>588.89827343702268</v>
      </c>
      <c r="H68" s="36">
        <v>2275.1175742023911</v>
      </c>
      <c r="I68" s="37">
        <v>2149.4847312038942</v>
      </c>
      <c r="K68" s="84"/>
      <c r="L68" s="100"/>
      <c r="M68" s="84"/>
      <c r="N68" s="101"/>
      <c r="O68" s="84"/>
      <c r="P68" s="84"/>
      <c r="W68" s="102"/>
      <c r="X68" s="102"/>
      <c r="Y68" s="102"/>
      <c r="Z68" s="86"/>
      <c r="AA68" s="102"/>
      <c r="AB68" s="102"/>
      <c r="AC68" s="102"/>
      <c r="AD68" s="102"/>
      <c r="AE68" s="86"/>
      <c r="AF68" s="102"/>
      <c r="AG68" s="102"/>
      <c r="AH68" s="102"/>
    </row>
    <row r="69" spans="1:34">
      <c r="A69" s="58" t="s">
        <v>6</v>
      </c>
      <c r="B69" s="59">
        <v>104.88509987921475</v>
      </c>
      <c r="C69" s="59">
        <v>133.76803759756086</v>
      </c>
      <c r="D69" s="59">
        <v>120.47495394889729</v>
      </c>
      <c r="E69" s="59">
        <v>129.28292288200066</v>
      </c>
      <c r="F69" s="59">
        <v>168.32372899924727</v>
      </c>
      <c r="G69" s="59">
        <v>202.05273328146882</v>
      </c>
      <c r="H69" s="36">
        <v>620.13433911161405</v>
      </c>
      <c r="I69" s="37">
        <v>473.33521516542265</v>
      </c>
      <c r="K69" s="84"/>
      <c r="L69" s="84"/>
      <c r="M69" s="84"/>
      <c r="N69" s="85"/>
      <c r="O69" s="84"/>
      <c r="P69" s="84"/>
      <c r="W69" s="102"/>
      <c r="X69" s="102"/>
      <c r="Y69" s="102"/>
      <c r="Z69" s="86"/>
      <c r="AA69" s="102"/>
      <c r="AB69" s="102"/>
      <c r="AC69" s="102"/>
      <c r="AD69" s="102"/>
      <c r="AE69" s="86"/>
      <c r="AF69" s="102"/>
      <c r="AG69" s="102"/>
      <c r="AH69" s="102"/>
    </row>
    <row r="70" spans="1:34">
      <c r="A70" s="67" t="s">
        <v>7</v>
      </c>
      <c r="B70" s="103">
        <f t="shared" ref="B70:I70" si="8">IFERROR(B69/B68,0)</f>
        <v>0.20047469517498651</v>
      </c>
      <c r="C70" s="103">
        <f t="shared" si="8"/>
        <v>0.25044847036647477</v>
      </c>
      <c r="D70" s="103">
        <f t="shared" si="8"/>
        <v>0.22122500379067081</v>
      </c>
      <c r="E70" s="103">
        <f t="shared" si="8"/>
        <v>0.22816739600560498</v>
      </c>
      <c r="F70" s="103">
        <f t="shared" si="8"/>
        <v>0.2927247780696316</v>
      </c>
      <c r="G70" s="103">
        <f t="shared" si="8"/>
        <v>0.34310294730907631</v>
      </c>
      <c r="H70" s="44">
        <f t="shared" si="8"/>
        <v>0.27257243587906449</v>
      </c>
      <c r="I70" s="82">
        <f t="shared" si="8"/>
        <v>0.22020868922400519</v>
      </c>
      <c r="K70" s="84"/>
      <c r="L70" s="84"/>
      <c r="M70" s="84"/>
      <c r="N70" s="85"/>
      <c r="O70" s="84"/>
      <c r="P70" s="84"/>
      <c r="W70" s="104"/>
      <c r="X70" s="104"/>
      <c r="Y70" s="104"/>
      <c r="Z70" s="86"/>
      <c r="AA70" s="104"/>
      <c r="AB70" s="104"/>
      <c r="AC70" s="104"/>
      <c r="AD70" s="104"/>
      <c r="AE70" s="86"/>
      <c r="AF70" s="104"/>
      <c r="AG70" s="104"/>
      <c r="AH70" s="104"/>
    </row>
    <row r="71" spans="1:34">
      <c r="A71" s="58" t="s">
        <v>8</v>
      </c>
      <c r="B71" s="59">
        <v>9.1765255084790169</v>
      </c>
      <c r="C71" s="59">
        <v>119.85523586722206</v>
      </c>
      <c r="D71" s="59">
        <v>36.514600252233492</v>
      </c>
      <c r="E71" s="59">
        <v>18.596120626707759</v>
      </c>
      <c r="F71" s="59">
        <v>49.57699302538721</v>
      </c>
      <c r="G71" s="59">
        <v>131.93674294840383</v>
      </c>
      <c r="H71" s="36">
        <v>236.62445685273229</v>
      </c>
      <c r="I71" s="37">
        <v>189.085524799827</v>
      </c>
      <c r="K71" s="84"/>
      <c r="L71" s="84"/>
      <c r="M71" s="84"/>
      <c r="N71" s="85"/>
      <c r="O71" s="84"/>
      <c r="P71" s="84"/>
      <c r="W71" s="102"/>
      <c r="X71" s="102"/>
      <c r="Y71" s="102"/>
      <c r="Z71" s="86"/>
      <c r="AA71" s="102"/>
      <c r="AB71" s="102"/>
      <c r="AC71" s="102"/>
      <c r="AD71" s="102"/>
      <c r="AE71" s="86"/>
      <c r="AF71" s="102"/>
      <c r="AG71" s="102"/>
      <c r="AH71" s="102"/>
    </row>
    <row r="72" spans="1:34" ht="5.25" customHeight="1">
      <c r="A72" s="58"/>
      <c r="B72" s="59"/>
      <c r="C72" s="59"/>
      <c r="D72" s="59"/>
      <c r="E72" s="59"/>
      <c r="F72" s="59"/>
      <c r="G72" s="59"/>
      <c r="H72" s="61"/>
      <c r="I72" s="62"/>
      <c r="K72" s="84"/>
      <c r="L72" s="84"/>
      <c r="M72" s="84"/>
      <c r="N72" s="85"/>
      <c r="O72" s="84"/>
      <c r="P72" s="84"/>
      <c r="W72" s="102"/>
      <c r="X72" s="102"/>
      <c r="Y72" s="102"/>
      <c r="Z72" s="86"/>
      <c r="AA72" s="102"/>
      <c r="AB72" s="102"/>
      <c r="AC72" s="102"/>
      <c r="AD72" s="102"/>
      <c r="AE72" s="86"/>
      <c r="AF72" s="102"/>
      <c r="AG72" s="102"/>
      <c r="AH72" s="102"/>
    </row>
    <row r="73" spans="1:34">
      <c r="A73" s="71" t="s">
        <v>10</v>
      </c>
      <c r="B73" s="72">
        <v>57.85899999999998</v>
      </c>
      <c r="C73" s="72">
        <v>70.954999999999984</v>
      </c>
      <c r="D73" s="72">
        <v>61.012999999999998</v>
      </c>
      <c r="E73" s="72">
        <v>97.331999999999994</v>
      </c>
      <c r="F73" s="72">
        <v>145.57700000000003</v>
      </c>
      <c r="G73" s="72">
        <v>68.107999999999947</v>
      </c>
      <c r="H73" s="73">
        <v>372.03</v>
      </c>
      <c r="I73" s="74">
        <v>427.92099999999999</v>
      </c>
      <c r="K73" s="84"/>
      <c r="L73" s="84"/>
      <c r="M73" s="84"/>
      <c r="N73" s="85"/>
      <c r="O73" s="84"/>
      <c r="P73" s="84"/>
      <c r="W73" s="102"/>
      <c r="X73" s="102"/>
      <c r="Y73" s="102"/>
      <c r="Z73" s="86"/>
      <c r="AA73" s="102"/>
      <c r="AB73" s="102"/>
      <c r="AC73" s="102"/>
      <c r="AD73" s="102"/>
      <c r="AE73" s="86"/>
      <c r="AF73" s="102"/>
      <c r="AG73" s="102"/>
      <c r="AH73" s="102"/>
    </row>
    <row r="74" spans="1:34">
      <c r="A74" s="98" t="s">
        <v>20</v>
      </c>
      <c r="B74" s="56"/>
      <c r="C74" s="56"/>
      <c r="D74" s="56"/>
      <c r="E74" s="56"/>
      <c r="F74" s="56"/>
      <c r="G74" s="56"/>
      <c r="H74" s="75"/>
      <c r="I74" s="76"/>
      <c r="K74" s="84"/>
      <c r="L74" s="84"/>
      <c r="M74" s="84"/>
      <c r="N74" s="85"/>
      <c r="O74" s="84"/>
      <c r="P74" s="84"/>
      <c r="W74" s="105"/>
      <c r="X74" s="105"/>
      <c r="Y74" s="105"/>
      <c r="Z74" s="86"/>
      <c r="AA74" s="105"/>
      <c r="AB74" s="105"/>
      <c r="AC74" s="105"/>
      <c r="AD74" s="105"/>
      <c r="AE74" s="86"/>
      <c r="AF74" s="105"/>
      <c r="AG74" s="105"/>
      <c r="AH74" s="105"/>
    </row>
    <row r="75" spans="1:34">
      <c r="A75" s="58" t="s">
        <v>14</v>
      </c>
      <c r="B75" s="59">
        <v>582.5123902759201</v>
      </c>
      <c r="C75" s="59">
        <v>508.16261801078008</v>
      </c>
      <c r="D75" s="59">
        <v>446.41836921752792</v>
      </c>
      <c r="E75" s="59">
        <v>473.16874270719052</v>
      </c>
      <c r="F75" s="59">
        <v>494.41258149965836</v>
      </c>
      <c r="G75" s="59">
        <v>388.78994630317516</v>
      </c>
      <c r="H75" s="36">
        <v>1802.789639727552</v>
      </c>
      <c r="I75" s="37">
        <v>2288.2864154340086</v>
      </c>
      <c r="K75" s="84"/>
      <c r="L75" s="100"/>
      <c r="M75" s="84"/>
      <c r="N75" s="101"/>
      <c r="O75" s="84"/>
      <c r="P75" s="84"/>
      <c r="W75" s="102"/>
      <c r="X75" s="102"/>
      <c r="Y75" s="102"/>
      <c r="Z75" s="86"/>
      <c r="AA75" s="102"/>
      <c r="AB75" s="102"/>
      <c r="AC75" s="102"/>
      <c r="AD75" s="102"/>
      <c r="AE75" s="86"/>
      <c r="AF75" s="102"/>
      <c r="AG75" s="102"/>
      <c r="AH75" s="102"/>
    </row>
    <row r="76" spans="1:34">
      <c r="A76" s="58" t="s">
        <v>6</v>
      </c>
      <c r="B76" s="59">
        <v>291.23118938011896</v>
      </c>
      <c r="C76" s="59">
        <v>218.61338738792449</v>
      </c>
      <c r="D76" s="59">
        <v>186.18058220242472</v>
      </c>
      <c r="E76" s="59">
        <v>225.73474540439895</v>
      </c>
      <c r="F76" s="59">
        <v>213.90844031870324</v>
      </c>
      <c r="G76" s="59">
        <v>119.98203949733966</v>
      </c>
      <c r="H76" s="36">
        <v>745.80580742286656</v>
      </c>
      <c r="I76" s="37">
        <v>1072.4211865373104</v>
      </c>
      <c r="K76" s="84"/>
      <c r="L76" s="84"/>
      <c r="M76" s="84"/>
      <c r="N76" s="85"/>
      <c r="O76" s="84"/>
      <c r="W76" s="102"/>
      <c r="X76" s="102"/>
      <c r="Y76" s="102"/>
      <c r="Z76" s="86"/>
      <c r="AA76" s="102"/>
      <c r="AB76" s="102"/>
      <c r="AC76" s="102"/>
      <c r="AD76" s="102"/>
      <c r="AE76" s="86"/>
      <c r="AF76" s="102"/>
      <c r="AG76" s="102"/>
      <c r="AH76" s="102"/>
    </row>
    <row r="77" spans="1:34">
      <c r="A77" s="67" t="s">
        <v>7</v>
      </c>
      <c r="B77" s="106">
        <f t="shared" ref="B77:I77" si="9">IFERROR(B76/B75,0)</f>
        <v>0.49995707257346195</v>
      </c>
      <c r="C77" s="106">
        <f t="shared" si="9"/>
        <v>0.43020359947706122</v>
      </c>
      <c r="D77" s="106">
        <f t="shared" si="9"/>
        <v>0.41705403504958333</v>
      </c>
      <c r="E77" s="106">
        <f t="shared" si="9"/>
        <v>0.47707028176222888</v>
      </c>
      <c r="F77" s="106">
        <f t="shared" si="9"/>
        <v>0.43265169278231858</v>
      </c>
      <c r="G77" s="106">
        <f t="shared" si="9"/>
        <v>0.30860376056066702</v>
      </c>
      <c r="H77" s="44">
        <f t="shared" si="9"/>
        <v>0.41369541458845804</v>
      </c>
      <c r="I77" s="82">
        <f t="shared" si="9"/>
        <v>0.46865688635131336</v>
      </c>
      <c r="K77" s="84"/>
      <c r="L77" s="84"/>
      <c r="M77" s="84"/>
      <c r="N77" s="85"/>
      <c r="O77" s="84"/>
      <c r="W77" s="104"/>
      <c r="X77" s="104"/>
      <c r="Y77" s="104"/>
      <c r="Z77" s="86"/>
      <c r="AA77" s="104"/>
      <c r="AB77" s="104"/>
      <c r="AC77" s="104"/>
      <c r="AD77" s="104"/>
      <c r="AE77" s="86"/>
      <c r="AF77" s="104"/>
      <c r="AG77" s="104"/>
      <c r="AH77" s="104"/>
    </row>
    <row r="78" spans="1:34">
      <c r="A78" s="58" t="s">
        <v>8</v>
      </c>
      <c r="B78" s="59">
        <v>69.745357652874929</v>
      </c>
      <c r="C78" s="59">
        <v>46.354532577491085</v>
      </c>
      <c r="D78" s="59">
        <v>33.554662664261897</v>
      </c>
      <c r="E78" s="59">
        <v>71.179917623422426</v>
      </c>
      <c r="F78" s="59">
        <v>46.117139057306318</v>
      </c>
      <c r="G78" s="59">
        <v>-4.3035642947673978</v>
      </c>
      <c r="H78" s="36">
        <v>146.54815505022324</v>
      </c>
      <c r="I78" s="37">
        <v>299.45782932602242</v>
      </c>
      <c r="K78" s="84"/>
      <c r="L78" s="84"/>
      <c r="M78" s="84"/>
      <c r="N78" s="85"/>
      <c r="O78" s="84"/>
      <c r="W78" s="102"/>
      <c r="X78" s="102"/>
      <c r="Y78" s="102"/>
      <c r="Z78" s="86"/>
      <c r="AA78" s="102"/>
      <c r="AB78" s="102"/>
      <c r="AC78" s="102"/>
      <c r="AD78" s="102"/>
      <c r="AE78" s="86"/>
      <c r="AF78" s="102"/>
      <c r="AG78" s="102"/>
      <c r="AH78" s="102"/>
    </row>
    <row r="79" spans="1:34" ht="5.25" customHeight="1">
      <c r="A79" s="58"/>
      <c r="B79" s="59"/>
      <c r="C79" s="59"/>
      <c r="D79" s="59"/>
      <c r="E79" s="59"/>
      <c r="F79" s="59"/>
      <c r="G79" s="59"/>
      <c r="H79" s="61"/>
      <c r="I79" s="62"/>
      <c r="K79" s="84"/>
      <c r="L79" s="84"/>
      <c r="M79" s="84"/>
      <c r="N79" s="85"/>
      <c r="O79" s="84"/>
      <c r="W79" s="102"/>
      <c r="X79" s="102"/>
      <c r="Y79" s="102"/>
      <c r="Z79" s="86"/>
      <c r="AA79" s="102"/>
      <c r="AB79" s="102"/>
      <c r="AC79" s="102"/>
      <c r="AD79" s="102"/>
      <c r="AE79" s="86"/>
      <c r="AF79" s="102"/>
      <c r="AG79" s="102"/>
      <c r="AH79" s="102"/>
    </row>
    <row r="80" spans="1:34">
      <c r="A80" s="71" t="s">
        <v>10</v>
      </c>
      <c r="B80" s="72">
        <v>90.695000000000022</v>
      </c>
      <c r="C80" s="72">
        <v>146.24499999999998</v>
      </c>
      <c r="D80" s="72">
        <v>38.561999999999998</v>
      </c>
      <c r="E80" s="72">
        <v>112.92</v>
      </c>
      <c r="F80" s="72">
        <v>67.614000000000004</v>
      </c>
      <c r="G80" s="59">
        <v>135.625</v>
      </c>
      <c r="H80" s="107">
        <v>354.721</v>
      </c>
      <c r="I80" s="108">
        <v>385.10399999999998</v>
      </c>
      <c r="K80" s="84"/>
      <c r="L80" s="84"/>
      <c r="M80" s="84"/>
      <c r="N80" s="85"/>
      <c r="O80" s="84"/>
      <c r="W80" s="102"/>
      <c r="X80" s="102"/>
      <c r="Y80" s="102"/>
      <c r="Z80" s="86"/>
      <c r="AA80" s="102"/>
      <c r="AB80" s="102"/>
      <c r="AC80" s="102"/>
      <c r="AD80" s="102"/>
      <c r="AE80" s="86"/>
      <c r="AF80" s="102"/>
      <c r="AG80" s="102"/>
      <c r="AH80" s="102"/>
    </row>
    <row r="81" spans="1:34">
      <c r="A81" s="98" t="s">
        <v>21</v>
      </c>
      <c r="B81" s="56"/>
      <c r="C81" s="56"/>
      <c r="D81" s="56"/>
      <c r="E81" s="56"/>
      <c r="F81" s="56"/>
      <c r="G81" s="109"/>
      <c r="H81" s="75"/>
      <c r="I81" s="76"/>
      <c r="K81" s="84"/>
      <c r="L81" s="84"/>
      <c r="M81" s="84"/>
      <c r="N81" s="85"/>
      <c r="O81" s="84"/>
      <c r="W81" s="105"/>
      <c r="X81" s="105"/>
      <c r="Y81" s="105"/>
      <c r="Z81" s="86"/>
      <c r="AA81" s="105"/>
      <c r="AB81" s="105"/>
      <c r="AC81" s="105"/>
      <c r="AD81" s="105"/>
      <c r="AE81" s="86"/>
      <c r="AF81" s="105"/>
      <c r="AG81" s="105"/>
      <c r="AH81" s="105"/>
    </row>
    <row r="82" spans="1:34">
      <c r="A82" s="58" t="s">
        <v>14</v>
      </c>
      <c r="B82" s="59">
        <v>1147.8820215195142</v>
      </c>
      <c r="C82" s="59">
        <v>1116.6963943549313</v>
      </c>
      <c r="D82" s="59">
        <v>1011.0737356351664</v>
      </c>
      <c r="E82" s="59">
        <v>1043.6616970199775</v>
      </c>
      <c r="F82" s="59">
        <v>1047.760733231843</v>
      </c>
      <c r="G82" s="59">
        <v>920.63676860579153</v>
      </c>
      <c r="H82" s="36">
        <v>4023.1329344927785</v>
      </c>
      <c r="I82" s="37">
        <v>4623.3877605106391</v>
      </c>
      <c r="K82" s="84"/>
      <c r="L82" s="100"/>
      <c r="M82" s="84"/>
      <c r="N82" s="101"/>
      <c r="O82" s="84"/>
      <c r="W82" s="102"/>
      <c r="X82" s="102"/>
      <c r="Y82" s="102"/>
      <c r="Z82" s="86"/>
      <c r="AA82" s="102"/>
      <c r="AB82" s="102"/>
      <c r="AC82" s="102"/>
      <c r="AD82" s="102"/>
      <c r="AE82" s="86"/>
      <c r="AF82" s="102"/>
      <c r="AG82" s="102"/>
      <c r="AH82" s="102"/>
    </row>
    <row r="83" spans="1:34">
      <c r="A83" s="58" t="s">
        <v>6</v>
      </c>
      <c r="B83" s="59">
        <v>420.1796863133435</v>
      </c>
      <c r="C83" s="59">
        <v>114.87433976203693</v>
      </c>
      <c r="D83" s="59">
        <v>365.04625249892717</v>
      </c>
      <c r="E83" s="59">
        <v>371.3602746998331</v>
      </c>
      <c r="F83" s="59">
        <v>429.74809698016145</v>
      </c>
      <c r="G83" s="59">
        <v>307.69247829800656</v>
      </c>
      <c r="H83" s="36">
        <v>1473.8471024769283</v>
      </c>
      <c r="I83" s="37">
        <v>1481.3058361958688</v>
      </c>
      <c r="K83" s="84"/>
      <c r="L83" s="84"/>
      <c r="M83" s="84"/>
      <c r="N83" s="85"/>
      <c r="O83" s="84"/>
      <c r="W83" s="102"/>
      <c r="X83" s="102"/>
      <c r="Y83" s="102"/>
      <c r="Z83" s="86"/>
      <c r="AA83" s="102"/>
      <c r="AB83" s="102"/>
      <c r="AC83" s="102"/>
      <c r="AD83" s="102"/>
      <c r="AE83" s="86"/>
      <c r="AF83" s="102"/>
      <c r="AG83" s="102"/>
      <c r="AH83" s="102"/>
    </row>
    <row r="84" spans="1:34">
      <c r="A84" s="67" t="s">
        <v>7</v>
      </c>
      <c r="B84" s="106">
        <f t="shared" ref="B84:I84" si="10">IFERROR(B83/B82,0)</f>
        <v>0.36604779797590059</v>
      </c>
      <c r="C84" s="106">
        <f t="shared" si="10"/>
        <v>0.10286980449005123</v>
      </c>
      <c r="D84" s="106">
        <f t="shared" si="10"/>
        <v>0.36104810127384185</v>
      </c>
      <c r="E84" s="106">
        <f t="shared" si="10"/>
        <v>0.35582437849371856</v>
      </c>
      <c r="F84" s="106">
        <f t="shared" si="10"/>
        <v>0.41015862052263896</v>
      </c>
      <c r="G84" s="106">
        <f t="shared" si="10"/>
        <v>0.33421702107767731</v>
      </c>
      <c r="H84" s="44">
        <f t="shared" si="10"/>
        <v>0.36634312772534455</v>
      </c>
      <c r="I84" s="82">
        <f t="shared" si="10"/>
        <v>0.32039402986010046</v>
      </c>
      <c r="K84" s="84"/>
      <c r="L84" s="84"/>
      <c r="M84" s="84"/>
      <c r="N84" s="85"/>
      <c r="O84" s="84"/>
      <c r="W84" s="104"/>
      <c r="X84" s="104"/>
      <c r="Y84" s="104"/>
      <c r="Z84" s="86"/>
      <c r="AA84" s="104"/>
      <c r="AB84" s="104"/>
      <c r="AC84" s="104"/>
      <c r="AD84" s="104"/>
      <c r="AE84" s="86"/>
      <c r="AF84" s="104"/>
      <c r="AG84" s="104"/>
      <c r="AH84" s="104"/>
    </row>
    <row r="85" spans="1:34">
      <c r="A85" s="58" t="s">
        <v>8</v>
      </c>
      <c r="B85" s="59">
        <v>64.330740897104931</v>
      </c>
      <c r="C85" s="59">
        <v>-217.69191948049217</v>
      </c>
      <c r="D85" s="59">
        <v>-61.717384730614882</v>
      </c>
      <c r="E85" s="59">
        <v>101.92620148583646</v>
      </c>
      <c r="F85" s="59">
        <v>147.22114033663473</v>
      </c>
      <c r="G85" s="59">
        <v>56.691899997937497</v>
      </c>
      <c r="H85" s="36">
        <v>244.12185708979382</v>
      </c>
      <c r="I85" s="37">
        <v>227.86376320353895</v>
      </c>
      <c r="K85" s="84"/>
      <c r="L85" s="84"/>
      <c r="M85" s="84"/>
      <c r="N85" s="85"/>
      <c r="O85" s="84"/>
      <c r="W85" s="102"/>
      <c r="X85" s="102"/>
      <c r="Y85" s="102"/>
      <c r="Z85" s="86"/>
      <c r="AA85" s="102"/>
      <c r="AB85" s="102"/>
      <c r="AC85" s="102"/>
      <c r="AD85" s="102"/>
      <c r="AE85" s="86"/>
      <c r="AF85" s="102"/>
      <c r="AG85" s="102"/>
      <c r="AH85" s="102"/>
    </row>
    <row r="86" spans="1:34" ht="5.25" customHeight="1">
      <c r="A86" s="58"/>
      <c r="B86" s="59"/>
      <c r="C86" s="59"/>
      <c r="D86" s="59"/>
      <c r="E86" s="59"/>
      <c r="F86" s="59"/>
      <c r="G86" s="59"/>
      <c r="H86" s="61"/>
      <c r="I86" s="62"/>
      <c r="K86" s="84"/>
      <c r="L86" s="84"/>
      <c r="M86" s="84"/>
      <c r="N86" s="85"/>
      <c r="O86" s="84"/>
      <c r="W86" s="102"/>
      <c r="X86" s="102"/>
      <c r="Y86" s="102"/>
      <c r="Z86" s="86"/>
      <c r="AA86" s="102"/>
      <c r="AB86" s="102"/>
      <c r="AC86" s="102"/>
      <c r="AD86" s="102"/>
      <c r="AE86" s="86"/>
      <c r="AF86" s="102"/>
      <c r="AG86" s="102"/>
      <c r="AH86" s="102"/>
    </row>
    <row r="87" spans="1:34" ht="13.5" customHeight="1">
      <c r="A87" s="71" t="s">
        <v>10</v>
      </c>
      <c r="B87" s="72">
        <v>229.798</v>
      </c>
      <c r="C87" s="72">
        <v>310.57299999999998</v>
      </c>
      <c r="D87" s="72">
        <v>218.602</v>
      </c>
      <c r="E87" s="72">
        <v>274.60699999999997</v>
      </c>
      <c r="F87" s="72">
        <v>104.40199999999999</v>
      </c>
      <c r="G87" s="72">
        <v>295.61199999999997</v>
      </c>
      <c r="H87" s="107">
        <v>893.22299999999996</v>
      </c>
      <c r="I87" s="37">
        <v>1137.51</v>
      </c>
      <c r="K87" s="84"/>
      <c r="L87" s="84"/>
      <c r="M87" s="84"/>
      <c r="N87" s="85"/>
      <c r="O87" s="84"/>
      <c r="W87" s="102"/>
      <c r="X87" s="102"/>
      <c r="Y87" s="102"/>
      <c r="Z87" s="86"/>
      <c r="AA87" s="102"/>
      <c r="AB87" s="102"/>
      <c r="AC87" s="102"/>
      <c r="AD87" s="102"/>
      <c r="AE87" s="86"/>
      <c r="AF87" s="102"/>
      <c r="AG87" s="102"/>
      <c r="AH87" s="102"/>
    </row>
    <row r="88" spans="1:34">
      <c r="A88" s="98" t="s">
        <v>22</v>
      </c>
      <c r="B88" s="56"/>
      <c r="C88" s="56"/>
      <c r="D88" s="56"/>
      <c r="E88" s="56"/>
      <c r="F88" s="56"/>
      <c r="G88" s="56"/>
      <c r="H88" s="75"/>
      <c r="I88" s="76"/>
      <c r="K88" s="84"/>
      <c r="L88" s="84"/>
      <c r="M88" s="84"/>
      <c r="N88" s="85"/>
      <c r="O88" s="84"/>
      <c r="W88" s="105"/>
      <c r="X88" s="105"/>
      <c r="Y88" s="105"/>
      <c r="Z88" s="16"/>
      <c r="AA88" s="105"/>
      <c r="AB88" s="105"/>
      <c r="AC88" s="105"/>
      <c r="AD88" s="105"/>
      <c r="AE88" s="16"/>
      <c r="AF88" s="105"/>
      <c r="AG88" s="105"/>
      <c r="AH88" s="105"/>
    </row>
    <row r="89" spans="1:34">
      <c r="A89" s="58" t="s">
        <v>14</v>
      </c>
      <c r="B89" s="59">
        <v>49.367922744462206</v>
      </c>
      <c r="C89" s="59">
        <v>60.016237310730759</v>
      </c>
      <c r="D89" s="59">
        <v>70.238689190799619</v>
      </c>
      <c r="E89" s="59">
        <v>68.729370470227622</v>
      </c>
      <c r="F89" s="59">
        <v>70.907589254506718</v>
      </c>
      <c r="G89" s="59">
        <v>78.110690693505347</v>
      </c>
      <c r="H89" s="36">
        <v>287.98633960903931</v>
      </c>
      <c r="I89" s="37">
        <v>206.38856674115578</v>
      </c>
      <c r="K89" s="84"/>
      <c r="L89" s="100"/>
      <c r="M89" s="84"/>
      <c r="N89" s="101"/>
      <c r="O89" s="84"/>
      <c r="W89" s="102"/>
      <c r="X89" s="102"/>
      <c r="Y89" s="102"/>
      <c r="Z89" s="16"/>
      <c r="AA89" s="102"/>
      <c r="AB89" s="102"/>
      <c r="AC89" s="102"/>
      <c r="AD89" s="102"/>
      <c r="AE89" s="16"/>
      <c r="AF89" s="102"/>
      <c r="AG89" s="102"/>
      <c r="AH89" s="102"/>
    </row>
    <row r="90" spans="1:34">
      <c r="A90" s="58" t="s">
        <v>6</v>
      </c>
      <c r="B90" s="59">
        <v>14.324662570778404</v>
      </c>
      <c r="C90" s="59">
        <v>23.016447142855938</v>
      </c>
      <c r="D90" s="59">
        <v>33.654054546214802</v>
      </c>
      <c r="E90" s="59">
        <v>31.64751987284432</v>
      </c>
      <c r="F90" s="59">
        <v>31.380548744355679</v>
      </c>
      <c r="G90" s="59">
        <v>35.930020866893088</v>
      </c>
      <c r="H90" s="36">
        <v>132.61214403030789</v>
      </c>
      <c r="I90" s="37">
        <v>68.237911115811144</v>
      </c>
      <c r="K90" s="84"/>
      <c r="L90" s="84"/>
      <c r="M90" s="84"/>
      <c r="N90" s="85"/>
      <c r="O90" s="84"/>
      <c r="W90" s="102"/>
      <c r="X90" s="102"/>
      <c r="Y90" s="102"/>
      <c r="Z90" s="16"/>
      <c r="AA90" s="110"/>
      <c r="AB90" s="102"/>
      <c r="AC90" s="102"/>
      <c r="AD90" s="102"/>
      <c r="AE90" s="16"/>
      <c r="AF90" s="110"/>
      <c r="AG90" s="110"/>
      <c r="AH90" s="110"/>
    </row>
    <row r="91" spans="1:34">
      <c r="A91" s="67" t="s">
        <v>7</v>
      </c>
      <c r="B91" s="106">
        <f t="shared" ref="B91:I91" si="11">IFERROR(B90/B89,0)</f>
        <v>0.29016133907285491</v>
      </c>
      <c r="C91" s="106">
        <f t="shared" si="11"/>
        <v>0.38350366791056145</v>
      </c>
      <c r="D91" s="106">
        <f t="shared" si="11"/>
        <v>0.47913841977881128</v>
      </c>
      <c r="E91" s="106">
        <f t="shared" si="11"/>
        <v>0.46046573184536121</v>
      </c>
      <c r="F91" s="106">
        <f t="shared" si="11"/>
        <v>0.44255557231994325</v>
      </c>
      <c r="G91" s="106">
        <f t="shared" si="11"/>
        <v>0.45998851818987374</v>
      </c>
      <c r="H91" s="44">
        <f t="shared" si="11"/>
        <v>0.46048067491790662</v>
      </c>
      <c r="I91" s="82">
        <f t="shared" si="11"/>
        <v>0.33062834920207756</v>
      </c>
      <c r="K91" s="84"/>
      <c r="L91" s="84"/>
      <c r="M91" s="84"/>
      <c r="N91" s="85"/>
      <c r="O91" s="84"/>
      <c r="W91" s="104"/>
      <c r="X91" s="104"/>
      <c r="Y91" s="104"/>
      <c r="Z91" s="16"/>
      <c r="AA91" s="104"/>
      <c r="AB91" s="104"/>
      <c r="AC91" s="104"/>
      <c r="AD91" s="104"/>
      <c r="AE91" s="16"/>
      <c r="AF91" s="104"/>
      <c r="AG91" s="104"/>
      <c r="AH91" s="104"/>
    </row>
    <row r="92" spans="1:34">
      <c r="A92" s="58" t="s">
        <v>8</v>
      </c>
      <c r="B92" s="59">
        <v>0.89370487158082446</v>
      </c>
      <c r="C92" s="59">
        <v>15.343075064335821</v>
      </c>
      <c r="D92" s="59">
        <v>15.560322365135493</v>
      </c>
      <c r="E92" s="59">
        <v>16.652934864658683</v>
      </c>
      <c r="F92" s="59">
        <v>12.86621212600685</v>
      </c>
      <c r="G92" s="59">
        <v>17.204127492663424</v>
      </c>
      <c r="H92" s="36">
        <v>62.283596848464448</v>
      </c>
      <c r="I92" s="37">
        <v>18.545605449284363</v>
      </c>
      <c r="K92" s="84"/>
      <c r="L92" s="84"/>
      <c r="M92" s="84"/>
      <c r="N92" s="85"/>
      <c r="O92" s="84"/>
      <c r="W92" s="102"/>
      <c r="X92" s="102"/>
      <c r="Y92" s="102"/>
      <c r="Z92" s="16"/>
      <c r="AA92" s="102"/>
      <c r="AB92" s="102"/>
      <c r="AC92" s="102"/>
      <c r="AD92" s="102"/>
      <c r="AE92" s="16"/>
      <c r="AF92" s="102"/>
      <c r="AG92" s="102"/>
      <c r="AH92" s="102"/>
    </row>
    <row r="93" spans="1:34" ht="6" customHeight="1">
      <c r="A93" s="58"/>
      <c r="B93" s="59"/>
      <c r="C93" s="59"/>
      <c r="D93" s="59"/>
      <c r="E93" s="59"/>
      <c r="F93" s="59"/>
      <c r="G93" s="59"/>
      <c r="H93" s="61"/>
      <c r="I93" s="62"/>
      <c r="K93" s="84"/>
      <c r="L93" s="84"/>
      <c r="M93" s="84"/>
      <c r="N93" s="85"/>
      <c r="O93" s="84"/>
      <c r="W93" s="102"/>
      <c r="X93" s="102"/>
      <c r="Y93" s="102"/>
      <c r="Z93" s="16"/>
      <c r="AA93" s="102"/>
      <c r="AB93" s="102"/>
      <c r="AC93" s="102"/>
      <c r="AD93" s="102"/>
      <c r="AE93" s="16"/>
      <c r="AF93" s="102"/>
      <c r="AG93" s="102"/>
      <c r="AH93" s="102"/>
    </row>
    <row r="94" spans="1:34" ht="15" customHeight="1">
      <c r="A94" s="71" t="s">
        <v>10</v>
      </c>
      <c r="B94" s="72">
        <v>9.4359999999999982</v>
      </c>
      <c r="C94" s="72">
        <v>13.456</v>
      </c>
      <c r="D94" s="72">
        <v>11.42</v>
      </c>
      <c r="E94" s="72">
        <v>16.429000000000002</v>
      </c>
      <c r="F94" s="72">
        <v>21.950999999999997</v>
      </c>
      <c r="G94" s="72">
        <v>8.4670000000000059</v>
      </c>
      <c r="H94" s="107">
        <v>58.267000000000003</v>
      </c>
      <c r="I94" s="37">
        <v>38.83</v>
      </c>
      <c r="K94" s="84"/>
      <c r="L94" s="84"/>
      <c r="M94" s="84"/>
      <c r="N94" s="85"/>
      <c r="O94" s="84"/>
      <c r="W94" s="102"/>
      <c r="X94" s="102"/>
      <c r="Y94" s="102"/>
      <c r="Z94" s="86"/>
      <c r="AA94" s="102"/>
      <c r="AB94" s="102"/>
      <c r="AC94" s="102"/>
      <c r="AD94" s="102"/>
      <c r="AE94" s="86"/>
      <c r="AF94" s="102"/>
      <c r="AG94" s="102"/>
      <c r="AH94" s="102"/>
    </row>
    <row r="95" spans="1:34">
      <c r="A95" s="98" t="s">
        <v>23</v>
      </c>
      <c r="B95" s="56"/>
      <c r="C95" s="56"/>
      <c r="D95" s="56"/>
      <c r="E95" s="56"/>
      <c r="F95" s="56"/>
      <c r="G95" s="56"/>
      <c r="H95" s="75"/>
      <c r="I95" s="76"/>
      <c r="K95" s="84"/>
      <c r="L95" s="84"/>
      <c r="M95" s="84"/>
      <c r="N95" s="85"/>
      <c r="O95" s="84"/>
      <c r="W95" s="105"/>
      <c r="X95" s="105"/>
      <c r="Y95" s="105"/>
      <c r="Z95" s="16"/>
      <c r="AA95" s="105"/>
      <c r="AB95" s="105"/>
      <c r="AC95" s="105"/>
      <c r="AD95" s="105"/>
      <c r="AE95" s="16"/>
      <c r="AF95" s="105"/>
      <c r="AG95" s="105"/>
      <c r="AH95" s="105"/>
    </row>
    <row r="96" spans="1:34">
      <c r="A96" s="58" t="s">
        <v>14</v>
      </c>
      <c r="B96" s="59">
        <v>80.610715512893535</v>
      </c>
      <c r="C96" s="59">
        <v>74.188342096244185</v>
      </c>
      <c r="D96" s="59">
        <v>69.870690122566998</v>
      </c>
      <c r="E96" s="59">
        <v>76.801239798667211</v>
      </c>
      <c r="F96" s="59">
        <v>84.754293238785948</v>
      </c>
      <c r="G96" s="59">
        <v>71.538607678338082</v>
      </c>
      <c r="H96" s="36">
        <v>302.96483083835824</v>
      </c>
      <c r="I96" s="37">
        <v>310.66012004654539</v>
      </c>
      <c r="K96" s="84"/>
      <c r="L96" s="100"/>
      <c r="M96" s="84"/>
      <c r="N96" s="101"/>
      <c r="O96" s="84"/>
      <c r="W96" s="102"/>
      <c r="X96" s="102"/>
      <c r="Y96" s="102"/>
      <c r="Z96" s="16"/>
      <c r="AA96" s="102"/>
      <c r="AB96" s="102"/>
      <c r="AC96" s="102"/>
      <c r="AD96" s="102"/>
      <c r="AE96" s="16"/>
      <c r="AF96" s="102"/>
      <c r="AG96" s="102"/>
      <c r="AH96" s="102"/>
    </row>
    <row r="97" spans="1:34">
      <c r="A97" s="58" t="s">
        <v>6</v>
      </c>
      <c r="B97" s="59">
        <v>13.495881690266661</v>
      </c>
      <c r="C97" s="59">
        <v>10.443012340446131</v>
      </c>
      <c r="D97" s="59">
        <v>6.4782487935754904</v>
      </c>
      <c r="E97" s="59">
        <v>14.147797758796615</v>
      </c>
      <c r="F97" s="59">
        <v>20.007093141091215</v>
      </c>
      <c r="G97" s="59">
        <v>37.571990212585362</v>
      </c>
      <c r="H97" s="36">
        <v>78.205129906048683</v>
      </c>
      <c r="I97" s="37">
        <v>46.917803724862388</v>
      </c>
      <c r="K97" s="84"/>
      <c r="L97" s="84"/>
      <c r="M97" s="84"/>
      <c r="N97" s="85"/>
      <c r="O97" s="84"/>
      <c r="W97" s="102"/>
      <c r="X97" s="102"/>
      <c r="Y97" s="102"/>
      <c r="Z97" s="16"/>
      <c r="AA97" s="102"/>
      <c r="AB97" s="102"/>
      <c r="AC97" s="102"/>
      <c r="AD97" s="102"/>
      <c r="AE97" s="16"/>
      <c r="AF97" s="110"/>
      <c r="AG97" s="110"/>
      <c r="AH97" s="110"/>
    </row>
    <row r="98" spans="1:34">
      <c r="A98" s="67" t="s">
        <v>7</v>
      </c>
      <c r="B98" s="106">
        <f t="shared" ref="B98:I98" si="12">IFERROR(B97/B96,0)</f>
        <v>0.16742044285797239</v>
      </c>
      <c r="C98" s="106">
        <f t="shared" si="12"/>
        <v>0.14076352221078697</v>
      </c>
      <c r="D98" s="106">
        <f t="shared" si="12"/>
        <v>9.2717687233536142E-2</v>
      </c>
      <c r="E98" s="106">
        <f t="shared" si="12"/>
        <v>0.18421314285921375</v>
      </c>
      <c r="F98" s="106">
        <f t="shared" si="12"/>
        <v>0.2360599372202116</v>
      </c>
      <c r="G98" s="106">
        <f t="shared" si="12"/>
        <v>0.52519879030245897</v>
      </c>
      <c r="H98" s="44">
        <f t="shared" si="12"/>
        <v>0.25813270038519326</v>
      </c>
      <c r="I98" s="82">
        <f t="shared" si="12"/>
        <v>0.15102615590901342</v>
      </c>
      <c r="K98" s="84"/>
      <c r="L98" s="84"/>
      <c r="M98" s="84"/>
      <c r="N98" s="85"/>
      <c r="O98" s="84"/>
      <c r="W98" s="104"/>
      <c r="X98" s="104"/>
      <c r="Y98" s="104"/>
      <c r="Z98" s="16"/>
      <c r="AA98" s="104"/>
      <c r="AB98" s="104"/>
      <c r="AC98" s="104"/>
      <c r="AD98" s="104"/>
      <c r="AE98" s="16"/>
      <c r="AF98" s="104"/>
      <c r="AG98" s="104"/>
      <c r="AH98" s="104"/>
    </row>
    <row r="99" spans="1:34">
      <c r="A99" s="58" t="s">
        <v>8</v>
      </c>
      <c r="B99" s="59">
        <v>-9.1763834686700037</v>
      </c>
      <c r="C99" s="59">
        <v>-21.325621265926124</v>
      </c>
      <c r="D99" s="59">
        <v>-15.028972489189949</v>
      </c>
      <c r="E99" s="59">
        <v>-13.884622465888837</v>
      </c>
      <c r="F99" s="59">
        <v>-1.4385760589114938</v>
      </c>
      <c r="G99" s="59">
        <v>11.644878165464171</v>
      </c>
      <c r="H99" s="36">
        <v>-18.707292848526109</v>
      </c>
      <c r="I99" s="37">
        <v>-60.178004249894926</v>
      </c>
      <c r="K99" s="84"/>
      <c r="L99" s="84"/>
      <c r="M99" s="84"/>
      <c r="N99" s="85"/>
      <c r="O99" s="84"/>
      <c r="W99" s="102"/>
      <c r="X99" s="102"/>
      <c r="Y99" s="102"/>
      <c r="Z99" s="16"/>
      <c r="AA99" s="102"/>
      <c r="AB99" s="102"/>
      <c r="AC99" s="102"/>
      <c r="AD99" s="102"/>
      <c r="AE99" s="16"/>
      <c r="AF99" s="102"/>
      <c r="AG99" s="102"/>
      <c r="AH99" s="102"/>
    </row>
    <row r="100" spans="1:34" ht="5.25" customHeight="1">
      <c r="A100" s="58"/>
      <c r="B100" s="59"/>
      <c r="C100" s="59"/>
      <c r="D100" s="59"/>
      <c r="E100" s="59"/>
      <c r="F100" s="59"/>
      <c r="G100" s="59"/>
      <c r="H100" s="61"/>
      <c r="I100" s="62"/>
      <c r="K100" s="84"/>
      <c r="L100" s="84"/>
      <c r="M100" s="84"/>
      <c r="N100" s="85"/>
      <c r="O100" s="84"/>
      <c r="W100" s="102"/>
      <c r="X100" s="102"/>
      <c r="Y100" s="102"/>
      <c r="Z100" s="16"/>
      <c r="AA100" s="102"/>
      <c r="AB100" s="102"/>
      <c r="AC100" s="102"/>
      <c r="AD100" s="102"/>
      <c r="AE100" s="16"/>
      <c r="AF100" s="102"/>
      <c r="AG100" s="102"/>
      <c r="AH100" s="102"/>
    </row>
    <row r="101" spans="1:34" ht="15.75" customHeight="1">
      <c r="A101" s="71" t="s">
        <v>10</v>
      </c>
      <c r="B101" s="72">
        <v>10.638999999999996</v>
      </c>
      <c r="C101" s="72">
        <v>10.317</v>
      </c>
      <c r="D101" s="72">
        <v>11.968</v>
      </c>
      <c r="E101" s="72">
        <v>11.811</v>
      </c>
      <c r="F101" s="72">
        <v>10.645999999999997</v>
      </c>
      <c r="G101" s="72">
        <v>14.295000000000002</v>
      </c>
      <c r="H101" s="107">
        <v>48.72</v>
      </c>
      <c r="I101" s="108">
        <v>64.427999999999997</v>
      </c>
      <c r="K101" s="84"/>
      <c r="L101" s="84"/>
      <c r="M101" s="84"/>
      <c r="N101" s="85"/>
      <c r="O101" s="84"/>
      <c r="W101" s="102"/>
      <c r="X101" s="102"/>
      <c r="Y101" s="102"/>
      <c r="Z101" s="86"/>
      <c r="AA101" s="102"/>
      <c r="AB101" s="102"/>
      <c r="AC101" s="102"/>
      <c r="AD101" s="102"/>
      <c r="AE101" s="86"/>
      <c r="AF101" s="102"/>
      <c r="AG101" s="102"/>
      <c r="AH101" s="102"/>
    </row>
    <row r="102" spans="1:34" ht="12.75" customHeight="1">
      <c r="A102" s="48" t="s">
        <v>24</v>
      </c>
      <c r="B102" s="93"/>
      <c r="C102" s="93"/>
      <c r="D102" s="93"/>
      <c r="E102" s="93"/>
      <c r="F102" s="93"/>
      <c r="G102" s="93"/>
      <c r="H102" s="57"/>
      <c r="I102" s="25"/>
      <c r="K102" s="84"/>
      <c r="L102" s="84"/>
      <c r="M102" s="84"/>
      <c r="N102" s="85"/>
      <c r="O102" s="84"/>
      <c r="W102" s="16"/>
      <c r="X102" s="16"/>
      <c r="Y102" s="16"/>
      <c r="Z102" s="111"/>
      <c r="AA102" s="16"/>
      <c r="AB102" s="16"/>
      <c r="AC102" s="16"/>
      <c r="AD102" s="16"/>
      <c r="AE102" s="16"/>
      <c r="AF102" s="16"/>
      <c r="AG102" s="16"/>
      <c r="AH102" s="16"/>
    </row>
    <row r="103" spans="1:34" ht="12.75" customHeight="1">
      <c r="A103" s="112" t="s">
        <v>14</v>
      </c>
      <c r="B103" s="47">
        <v>33.533000000000001</v>
      </c>
      <c r="C103" s="47">
        <v>29.748999999999995</v>
      </c>
      <c r="D103" s="47">
        <v>28.329000000000001</v>
      </c>
      <c r="E103" s="47">
        <v>28.976999999999997</v>
      </c>
      <c r="F103" s="47">
        <v>25.921000000000006</v>
      </c>
      <c r="G103" s="47">
        <v>24.239999999999995</v>
      </c>
      <c r="H103" s="36">
        <v>107.467</v>
      </c>
      <c r="I103" s="37">
        <v>139.767</v>
      </c>
      <c r="K103" s="84"/>
      <c r="L103" s="100"/>
      <c r="M103" s="84"/>
      <c r="N103" s="101"/>
      <c r="O103" s="84"/>
      <c r="W103" s="16"/>
      <c r="X103" s="16"/>
      <c r="Y103" s="16"/>
      <c r="Z103" s="111"/>
      <c r="AA103" s="16"/>
      <c r="AB103" s="16"/>
      <c r="AC103" s="16"/>
      <c r="AD103" s="16"/>
      <c r="AE103" s="16"/>
      <c r="AF103" s="16"/>
      <c r="AG103" s="16"/>
      <c r="AH103" s="16"/>
    </row>
    <row r="104" spans="1:34" ht="12.75" customHeight="1">
      <c r="A104" s="112" t="s">
        <v>6</v>
      </c>
      <c r="B104" s="47">
        <v>7.8420000000000023</v>
      </c>
      <c r="C104" s="47">
        <v>6.0989999999999966</v>
      </c>
      <c r="D104" s="47">
        <v>6.274</v>
      </c>
      <c r="E104" s="47">
        <v>5.8820000000000006</v>
      </c>
      <c r="F104" s="47">
        <v>0.53099999999999881</v>
      </c>
      <c r="G104" s="47">
        <v>1.2919999999999998</v>
      </c>
      <c r="H104" s="36">
        <v>13.978999999999999</v>
      </c>
      <c r="I104" s="37">
        <v>39.22</v>
      </c>
      <c r="K104" s="84"/>
      <c r="L104" s="84"/>
      <c r="M104" s="84"/>
      <c r="N104" s="85"/>
      <c r="O104" s="84"/>
      <c r="W104" s="16"/>
      <c r="X104" s="16"/>
      <c r="Y104" s="16"/>
      <c r="Z104" s="111"/>
      <c r="AA104" s="16"/>
      <c r="AB104" s="16"/>
      <c r="AC104" s="16"/>
      <c r="AD104" s="16"/>
      <c r="AE104" s="16"/>
      <c r="AF104" s="16"/>
      <c r="AG104" s="16"/>
      <c r="AH104" s="16"/>
    </row>
    <row r="105" spans="1:34" ht="12.75" customHeight="1">
      <c r="A105" s="39" t="s">
        <v>7</v>
      </c>
      <c r="B105" s="113">
        <f t="shared" ref="B105:I105" si="13">IFERROR(B104/B103,0)</f>
        <v>0.23385918349088963</v>
      </c>
      <c r="C105" s="113">
        <f t="shared" si="13"/>
        <v>0.20501529463175225</v>
      </c>
      <c r="D105" s="113">
        <f t="shared" si="13"/>
        <v>0.22146916587242754</v>
      </c>
      <c r="E105" s="113">
        <f t="shared" si="13"/>
        <v>0.2029885771473928</v>
      </c>
      <c r="F105" s="113">
        <f t="shared" si="13"/>
        <v>2.0485320782377171E-2</v>
      </c>
      <c r="G105" s="113">
        <f t="shared" si="13"/>
        <v>5.3300330033003301E-2</v>
      </c>
      <c r="H105" s="44">
        <f t="shared" si="13"/>
        <v>0.1300771399592433</v>
      </c>
      <c r="I105" s="82">
        <f t="shared" si="13"/>
        <v>0.28060987214435451</v>
      </c>
      <c r="K105" s="84"/>
      <c r="L105" s="84"/>
      <c r="M105" s="84"/>
      <c r="N105" s="85"/>
      <c r="O105" s="84"/>
      <c r="W105" s="16"/>
      <c r="X105" s="16"/>
      <c r="Y105" s="16"/>
      <c r="Z105" s="111"/>
      <c r="AA105" s="16"/>
      <c r="AB105" s="16"/>
      <c r="AC105" s="16"/>
      <c r="AD105" s="16"/>
      <c r="AE105" s="16"/>
      <c r="AF105" s="16"/>
      <c r="AG105" s="16"/>
      <c r="AH105" s="16"/>
    </row>
    <row r="106" spans="1:34" ht="12.75" customHeight="1">
      <c r="A106" s="112" t="s">
        <v>8</v>
      </c>
      <c r="B106" s="47">
        <v>-37.759</v>
      </c>
      <c r="C106" s="47">
        <v>-35.058000000000007</v>
      </c>
      <c r="D106" s="47">
        <v>-23.077000000000002</v>
      </c>
      <c r="E106" s="47">
        <v>-16.819999999999997</v>
      </c>
      <c r="F106" s="47">
        <v>-35.390000000000008</v>
      </c>
      <c r="G106" s="47">
        <v>-20.043999999999997</v>
      </c>
      <c r="H106" s="36">
        <v>-95.331000000000003</v>
      </c>
      <c r="I106" s="37">
        <v>-67.421000000000006</v>
      </c>
      <c r="K106" s="84"/>
      <c r="L106" s="84"/>
      <c r="M106" s="84"/>
      <c r="N106" s="85"/>
      <c r="O106" s="84"/>
      <c r="W106" s="16"/>
      <c r="X106" s="16"/>
      <c r="Y106" s="16"/>
      <c r="Z106" s="111"/>
      <c r="AA106" s="16"/>
      <c r="AB106" s="16"/>
      <c r="AC106" s="16"/>
      <c r="AD106" s="16"/>
      <c r="AE106" s="16"/>
      <c r="AF106" s="16"/>
      <c r="AG106" s="16"/>
      <c r="AH106" s="16"/>
    </row>
    <row r="107" spans="1:34" ht="4.5" customHeight="1">
      <c r="A107" s="114"/>
      <c r="B107" s="115"/>
      <c r="C107" s="115"/>
      <c r="D107" s="115"/>
      <c r="E107" s="115"/>
      <c r="F107" s="115"/>
      <c r="G107" s="115"/>
      <c r="H107" s="61"/>
      <c r="I107" s="62"/>
      <c r="K107" s="84"/>
      <c r="L107" s="84"/>
      <c r="M107" s="84"/>
      <c r="N107" s="85"/>
      <c r="O107" s="84"/>
      <c r="W107" s="16"/>
      <c r="X107" s="16"/>
      <c r="Y107" s="16"/>
      <c r="Z107" s="111"/>
      <c r="AA107" s="16"/>
      <c r="AB107" s="16"/>
      <c r="AC107" s="16"/>
      <c r="AD107" s="16"/>
      <c r="AE107" s="16"/>
      <c r="AF107" s="16"/>
      <c r="AG107" s="16"/>
      <c r="AH107" s="16"/>
    </row>
    <row r="108" spans="1:34" ht="12.75" customHeight="1" thickBot="1">
      <c r="A108" s="116" t="s">
        <v>10</v>
      </c>
      <c r="B108" s="117">
        <v>3.1410000000000005</v>
      </c>
      <c r="C108" s="117">
        <v>2.79</v>
      </c>
      <c r="D108" s="117">
        <v>3.081</v>
      </c>
      <c r="E108" s="117">
        <v>1.214</v>
      </c>
      <c r="F108" s="117">
        <v>0.30100000000000016</v>
      </c>
      <c r="G108" s="117">
        <v>1.3979999999999997</v>
      </c>
      <c r="H108" s="118">
        <v>5.9939999999999998</v>
      </c>
      <c r="I108" s="119">
        <v>8.6980000000000004</v>
      </c>
      <c r="K108" s="84"/>
      <c r="L108" s="84"/>
      <c r="M108" s="84"/>
      <c r="N108" s="85"/>
      <c r="O108" s="84"/>
      <c r="W108" s="16"/>
      <c r="X108" s="16"/>
      <c r="Y108" s="16"/>
      <c r="Z108" s="111"/>
      <c r="AA108" s="16"/>
      <c r="AB108" s="16"/>
      <c r="AC108" s="16"/>
      <c r="AD108" s="16"/>
      <c r="AE108" s="16"/>
      <c r="AF108" s="16"/>
      <c r="AG108" s="16"/>
      <c r="AH108" s="16"/>
    </row>
    <row r="109" spans="1:34" ht="3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1:34">
      <c r="A110" s="121" t="s">
        <v>25</v>
      </c>
      <c r="B110" s="120"/>
      <c r="C110" s="120"/>
      <c r="D110" s="120"/>
      <c r="E110" s="120"/>
      <c r="F110" s="120"/>
      <c r="G110" s="120"/>
      <c r="H110" s="120"/>
      <c r="I110" s="120"/>
      <c r="W110" s="16"/>
      <c r="X110" s="16"/>
      <c r="Y110" s="16"/>
      <c r="Z110" s="122"/>
      <c r="AA110" s="16"/>
      <c r="AB110" s="16"/>
      <c r="AC110" s="16"/>
      <c r="AD110" s="16"/>
      <c r="AE110" s="16"/>
      <c r="AF110" s="16"/>
      <c r="AG110" s="16"/>
      <c r="AH110" s="16"/>
    </row>
    <row r="111" spans="1:34">
      <c r="A111" s="121" t="s">
        <v>26</v>
      </c>
      <c r="B111" s="120"/>
      <c r="C111" s="120"/>
      <c r="D111" s="120"/>
      <c r="E111" s="120"/>
      <c r="F111" s="120"/>
      <c r="G111" s="120"/>
      <c r="H111" s="120"/>
      <c r="I111" s="120"/>
      <c r="W111" s="16"/>
      <c r="X111" s="16"/>
      <c r="Y111" s="16"/>
      <c r="Z111" s="123"/>
      <c r="AA111" s="16"/>
      <c r="AB111" s="16"/>
      <c r="AC111" s="16"/>
      <c r="AD111" s="16"/>
      <c r="AE111" s="16"/>
      <c r="AF111" s="16"/>
      <c r="AG111" s="16"/>
      <c r="AH111" s="16"/>
    </row>
    <row r="112" spans="1:34">
      <c r="A112" s="120"/>
      <c r="J112" s="2"/>
      <c r="M112" s="5"/>
    </row>
    <row r="113" spans="1:1">
      <c r="A113" s="120"/>
    </row>
    <row r="114" spans="1:1">
      <c r="A114" s="120"/>
    </row>
    <row r="115" spans="1:1">
      <c r="A115" s="120"/>
    </row>
    <row r="116" spans="1:1">
      <c r="A116" s="120"/>
    </row>
    <row r="117" spans="1:1">
      <c r="A117" s="120"/>
    </row>
    <row r="118" spans="1:1">
      <c r="A118" s="120"/>
    </row>
  </sheetData>
  <mergeCells count="1">
    <mergeCell ref="A1:G1"/>
  </mergeCells>
  <printOptions horizontalCentered="1"/>
  <pageMargins left="0.25" right="0.25" top="0.26" bottom="0.05" header="0.25" footer="0.1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N109"/>
  <sheetViews>
    <sheetView showGridLines="0" workbookViewId="0">
      <selection activeCell="B74" sqref="B1:I74"/>
    </sheetView>
  </sheetViews>
  <sheetFormatPr defaultRowHeight="15" outlineLevelRow="1"/>
  <cols>
    <col min="1" max="1" width="2.5703125" customWidth="1"/>
    <col min="2" max="2" width="24.42578125" customWidth="1"/>
    <col min="3" max="3" width="12.140625" customWidth="1"/>
    <col min="4" max="4" width="14.140625" customWidth="1"/>
    <col min="5" max="5" width="11.85546875" customWidth="1"/>
    <col min="6" max="6" width="12.5703125" customWidth="1"/>
    <col min="7" max="7" width="12.28515625" customWidth="1"/>
    <col min="8" max="8" width="11.28515625" customWidth="1"/>
    <col min="9" max="9" width="12.7109375" customWidth="1"/>
    <col min="10" max="10" width="2.85546875" customWidth="1"/>
  </cols>
  <sheetData>
    <row r="1" spans="2:10" ht="17.25" customHeight="1">
      <c r="B1" s="4"/>
      <c r="C1" s="120"/>
      <c r="D1" s="120"/>
      <c r="E1" s="120"/>
      <c r="F1" s="120"/>
      <c r="G1" s="120"/>
      <c r="H1" s="120"/>
      <c r="I1" s="120"/>
      <c r="J1" s="132"/>
    </row>
    <row r="2" spans="2:10" ht="27.75" customHeight="1">
      <c r="B2" s="406" t="s">
        <v>37</v>
      </c>
      <c r="C2" s="406"/>
      <c r="D2" s="406"/>
      <c r="E2" s="406"/>
      <c r="F2" s="406"/>
      <c r="G2" s="406"/>
      <c r="H2" s="406"/>
      <c r="I2" s="133"/>
      <c r="J2" s="132"/>
    </row>
    <row r="3" spans="2:10" ht="7.5" customHeight="1" thickBot="1">
      <c r="B3" s="4"/>
      <c r="C3" s="120"/>
      <c r="D3" s="120"/>
      <c r="E3" s="120"/>
      <c r="F3" s="120"/>
      <c r="G3" s="120"/>
      <c r="H3" s="120"/>
      <c r="I3" s="120"/>
      <c r="J3" s="132"/>
    </row>
    <row r="4" spans="2:10" ht="27" customHeight="1">
      <c r="B4" s="134"/>
      <c r="C4" s="135" t="s">
        <v>28</v>
      </c>
      <c r="D4" s="135" t="s">
        <v>29</v>
      </c>
      <c r="E4" s="135" t="s">
        <v>30</v>
      </c>
      <c r="F4" s="135" t="s">
        <v>31</v>
      </c>
      <c r="G4" s="135" t="s">
        <v>32</v>
      </c>
      <c r="H4" s="135" t="s">
        <v>33</v>
      </c>
      <c r="I4" s="136" t="s">
        <v>34</v>
      </c>
      <c r="J4" s="132"/>
    </row>
    <row r="5" spans="2:10" ht="6.75" customHeight="1">
      <c r="B5" s="137"/>
      <c r="C5" s="138"/>
      <c r="D5" s="138"/>
      <c r="E5" s="138"/>
      <c r="F5" s="138"/>
      <c r="G5" s="138"/>
      <c r="H5" s="138"/>
      <c r="I5" s="139"/>
      <c r="J5" s="132"/>
    </row>
    <row r="6" spans="2:10">
      <c r="B6" s="54" t="s">
        <v>38</v>
      </c>
      <c r="C6" s="138"/>
      <c r="D6" s="138"/>
      <c r="E6" s="138"/>
      <c r="F6" s="138"/>
      <c r="G6" s="138"/>
      <c r="H6" s="138"/>
      <c r="I6" s="139"/>
      <c r="J6" s="132"/>
    </row>
    <row r="7" spans="2:10">
      <c r="B7" s="140" t="s">
        <v>39</v>
      </c>
      <c r="C7" s="141">
        <v>412.60105557913397</v>
      </c>
      <c r="D7" s="141">
        <v>429.4175163121983</v>
      </c>
      <c r="E7" s="141">
        <v>418.95161228970329</v>
      </c>
      <c r="F7" s="141">
        <v>418.54666310240594</v>
      </c>
      <c r="G7" s="141">
        <v>427.5684762538495</v>
      </c>
      <c r="H7" s="141">
        <v>435.06722919315877</v>
      </c>
      <c r="I7" s="142">
        <v>390.34700954932185</v>
      </c>
      <c r="J7" s="132"/>
    </row>
    <row r="8" spans="2:10">
      <c r="B8" s="140" t="s">
        <v>40</v>
      </c>
      <c r="C8" s="141">
        <v>83.161095897647229</v>
      </c>
      <c r="D8" s="141">
        <v>74.236007887826275</v>
      </c>
      <c r="E8" s="141">
        <v>74.345123501156337</v>
      </c>
      <c r="F8" s="141">
        <v>73.961119292192507</v>
      </c>
      <c r="G8" s="141">
        <v>73.166926311381104</v>
      </c>
      <c r="H8" s="141">
        <v>67.988580454494667</v>
      </c>
      <c r="I8" s="142">
        <v>68.540456126932753</v>
      </c>
      <c r="J8" s="132"/>
    </row>
    <row r="9" spans="2:10">
      <c r="B9" s="140" t="s">
        <v>41</v>
      </c>
      <c r="C9" s="141">
        <v>259.49336117106134</v>
      </c>
      <c r="D9" s="141">
        <v>270.05791382708611</v>
      </c>
      <c r="E9" s="141">
        <v>256.2257468444281</v>
      </c>
      <c r="F9" s="141">
        <v>283.31970962625559</v>
      </c>
      <c r="G9" s="141">
        <v>301.56762393408911</v>
      </c>
      <c r="H9" s="141">
        <v>294.93982963559927</v>
      </c>
      <c r="I9" s="142">
        <v>291.40850212138247</v>
      </c>
      <c r="J9" s="132"/>
    </row>
    <row r="10" spans="2:10" hidden="1">
      <c r="B10" s="140" t="s">
        <v>42</v>
      </c>
      <c r="C10" s="141"/>
      <c r="D10" s="141"/>
      <c r="E10" s="141"/>
      <c r="F10" s="141"/>
      <c r="G10" s="141"/>
      <c r="H10" s="141"/>
      <c r="I10" s="143"/>
      <c r="J10" s="132"/>
    </row>
    <row r="11" spans="2:10">
      <c r="B11" s="140" t="s">
        <v>43</v>
      </c>
      <c r="C11" s="141">
        <v>134.04960668709873</v>
      </c>
      <c r="D11" s="141">
        <v>129.87795734026608</v>
      </c>
      <c r="E11" s="141">
        <v>128.12625665184035</v>
      </c>
      <c r="F11" s="141">
        <v>127.27571304829543</v>
      </c>
      <c r="G11" s="141">
        <v>127.58334245294061</v>
      </c>
      <c r="H11" s="141">
        <v>124.32079496965282</v>
      </c>
      <c r="I11" s="142">
        <v>118.48682967497201</v>
      </c>
      <c r="J11" s="132"/>
    </row>
    <row r="12" spans="2:10" ht="4.5" customHeight="1">
      <c r="B12" s="140"/>
      <c r="C12" s="141"/>
      <c r="D12" s="141"/>
      <c r="E12" s="141"/>
      <c r="F12" s="141"/>
      <c r="G12" s="141"/>
      <c r="H12" s="141"/>
      <c r="I12" s="142"/>
      <c r="J12" s="132"/>
    </row>
    <row r="13" spans="2:10" ht="15.75" thickBot="1">
      <c r="B13" s="144" t="s">
        <v>44</v>
      </c>
      <c r="C13" s="141">
        <v>102.87741844527307</v>
      </c>
      <c r="D13" s="145">
        <v>96.2</v>
      </c>
      <c r="E13" s="145">
        <v>94</v>
      </c>
      <c r="F13" s="145">
        <v>91.738567988524366</v>
      </c>
      <c r="G13" s="145">
        <v>87.810980573871277</v>
      </c>
      <c r="H13" s="146">
        <v>81.225820455243891</v>
      </c>
      <c r="I13" s="147">
        <v>82.725153583341651</v>
      </c>
      <c r="J13" s="132"/>
    </row>
    <row r="14" spans="2:10" ht="6.75" customHeight="1">
      <c r="B14" s="137"/>
      <c r="C14" s="148"/>
      <c r="D14" s="141"/>
      <c r="E14" s="141"/>
      <c r="F14" s="141"/>
      <c r="G14" s="141"/>
      <c r="H14" s="141"/>
      <c r="I14" s="149"/>
      <c r="J14" s="132"/>
    </row>
    <row r="15" spans="2:10">
      <c r="B15" s="54" t="s">
        <v>45</v>
      </c>
      <c r="C15" s="141"/>
      <c r="D15" s="141"/>
      <c r="E15" s="141"/>
      <c r="F15" s="141"/>
      <c r="G15" s="141"/>
      <c r="H15" s="141"/>
      <c r="I15" s="142"/>
      <c r="J15" s="132"/>
    </row>
    <row r="16" spans="2:10">
      <c r="B16" s="140" t="s">
        <v>39</v>
      </c>
      <c r="C16" s="141">
        <v>43.302965390206332</v>
      </c>
      <c r="D16" s="141">
        <v>40.874452748015194</v>
      </c>
      <c r="E16" s="141">
        <v>39.664029528023129</v>
      </c>
      <c r="F16" s="141">
        <v>36.732923450115322</v>
      </c>
      <c r="G16" s="141">
        <v>35.861736580862782</v>
      </c>
      <c r="H16" s="141">
        <v>32.126448073335453</v>
      </c>
      <c r="I16" s="142">
        <v>40.36350229954688</v>
      </c>
      <c r="J16" s="132"/>
    </row>
    <row r="17" spans="2:14">
      <c r="B17" s="140" t="s">
        <v>40</v>
      </c>
      <c r="C17" s="141">
        <v>7.7696266743110041</v>
      </c>
      <c r="D17" s="141">
        <v>8.0826550062563189</v>
      </c>
      <c r="E17" s="141">
        <v>7.5283436169823981</v>
      </c>
      <c r="F17" s="141">
        <v>6.4076942429648058</v>
      </c>
      <c r="G17" s="141">
        <v>6.4926607219396129</v>
      </c>
      <c r="H17" s="141">
        <v>6.3955453768134323</v>
      </c>
      <c r="I17" s="142">
        <v>6.9300064161004746</v>
      </c>
      <c r="J17" s="132"/>
    </row>
    <row r="18" spans="2:14" s="132" customFormat="1">
      <c r="B18" s="140" t="s">
        <v>43</v>
      </c>
      <c r="C18" s="141">
        <v>8.2419788660116087</v>
      </c>
      <c r="D18" s="141">
        <v>8.5513314720392515</v>
      </c>
      <c r="E18" s="141">
        <v>7.9715487867669328</v>
      </c>
      <c r="F18" s="141">
        <v>6.7842843864345515</v>
      </c>
      <c r="G18" s="141">
        <v>6.8471289944880089</v>
      </c>
      <c r="H18" s="141">
        <v>6.6909282300394279</v>
      </c>
      <c r="I18" s="142">
        <v>7.3108073883587759</v>
      </c>
      <c r="K18"/>
      <c r="L18"/>
      <c r="M18"/>
      <c r="N18"/>
    </row>
    <row r="19" spans="2:14" s="132" customFormat="1" ht="5.0999999999999996" customHeight="1">
      <c r="B19" s="140"/>
      <c r="C19" s="141"/>
      <c r="D19" s="141"/>
      <c r="E19" s="141"/>
      <c r="F19" s="141"/>
      <c r="G19" s="141"/>
      <c r="H19" s="141"/>
      <c r="I19" s="142"/>
      <c r="K19"/>
      <c r="L19"/>
      <c r="M19"/>
      <c r="N19"/>
    </row>
    <row r="20" spans="2:14" s="132" customFormat="1">
      <c r="B20" s="140" t="s">
        <v>44</v>
      </c>
      <c r="C20" s="141">
        <v>8.0408145889247251</v>
      </c>
      <c r="D20" s="141">
        <v>8.4080821310060561</v>
      </c>
      <c r="E20" s="141">
        <v>7.9668715700863695</v>
      </c>
      <c r="F20" s="141">
        <v>0</v>
      </c>
      <c r="G20" s="141">
        <v>0</v>
      </c>
      <c r="H20" s="141">
        <v>0</v>
      </c>
      <c r="I20" s="142">
        <v>0</v>
      </c>
      <c r="K20"/>
      <c r="L20"/>
      <c r="M20"/>
      <c r="N20"/>
    </row>
    <row r="21" spans="2:14" s="132" customFormat="1" ht="6.75" customHeight="1" thickBot="1">
      <c r="B21" s="150"/>
      <c r="C21" s="145"/>
      <c r="D21" s="145"/>
      <c r="E21" s="145"/>
      <c r="F21" s="145"/>
      <c r="G21" s="145"/>
      <c r="H21" s="145"/>
      <c r="I21" s="151"/>
      <c r="K21"/>
      <c r="L21"/>
      <c r="M21"/>
      <c r="N21"/>
    </row>
    <row r="22" spans="2:14" s="132" customFormat="1" ht="6.75" customHeight="1">
      <c r="B22" s="137"/>
      <c r="C22" s="141"/>
      <c r="D22" s="141"/>
      <c r="E22" s="141"/>
      <c r="F22" s="141"/>
      <c r="G22" s="141"/>
      <c r="H22" s="141"/>
      <c r="I22" s="142"/>
      <c r="K22"/>
      <c r="L22"/>
      <c r="M22"/>
      <c r="N22"/>
    </row>
    <row r="23" spans="2:14" s="132" customFormat="1">
      <c r="B23" s="54" t="s">
        <v>46</v>
      </c>
      <c r="C23" s="141"/>
      <c r="D23" s="141"/>
      <c r="E23" s="141"/>
      <c r="F23" s="141"/>
      <c r="G23" s="141"/>
      <c r="H23" s="141"/>
      <c r="I23" s="142"/>
      <c r="K23"/>
      <c r="L23"/>
      <c r="M23"/>
      <c r="N23"/>
    </row>
    <row r="24" spans="2:14" s="132" customFormat="1">
      <c r="B24" s="140" t="s">
        <v>40</v>
      </c>
      <c r="C24" s="141">
        <v>47.577696673065454</v>
      </c>
      <c r="D24" s="141">
        <v>43.484059299290834</v>
      </c>
      <c r="E24" s="141">
        <v>40.031286077666081</v>
      </c>
      <c r="F24" s="141">
        <v>34.357027318562466</v>
      </c>
      <c r="G24" s="141">
        <v>35.437667131608812</v>
      </c>
      <c r="H24" s="141">
        <v>38.357352844235024</v>
      </c>
      <c r="I24" s="142">
        <v>36.603612289272363</v>
      </c>
      <c r="K24"/>
      <c r="L24"/>
      <c r="M24"/>
      <c r="N24"/>
    </row>
    <row r="25" spans="2:14" s="132" customFormat="1" ht="6.75" customHeight="1" thickBot="1">
      <c r="B25" s="144"/>
      <c r="C25" s="141"/>
      <c r="D25" s="145"/>
      <c r="E25" s="145"/>
      <c r="F25" s="145"/>
      <c r="G25" s="145"/>
      <c r="H25" s="146"/>
      <c r="I25" s="147"/>
      <c r="K25"/>
      <c r="L25"/>
      <c r="M25"/>
      <c r="N25"/>
    </row>
    <row r="26" spans="2:14" s="132" customFormat="1" ht="6.75" customHeight="1">
      <c r="B26" s="137"/>
      <c r="C26" s="148"/>
      <c r="D26" s="141"/>
      <c r="E26" s="141"/>
      <c r="F26" s="141"/>
      <c r="G26" s="141"/>
      <c r="H26" s="141"/>
      <c r="I26" s="142"/>
      <c r="K26"/>
      <c r="L26"/>
      <c r="M26"/>
      <c r="N26"/>
    </row>
    <row r="27" spans="2:14" s="132" customFormat="1">
      <c r="B27" s="54" t="s">
        <v>47</v>
      </c>
      <c r="C27" s="152"/>
      <c r="D27" s="152"/>
      <c r="E27" s="152"/>
      <c r="F27" s="152"/>
      <c r="G27" s="152"/>
      <c r="H27" s="152"/>
      <c r="I27" s="142"/>
      <c r="K27"/>
      <c r="L27"/>
      <c r="M27"/>
      <c r="N27"/>
    </row>
    <row r="28" spans="2:14" s="132" customFormat="1">
      <c r="B28" s="140" t="s">
        <v>39</v>
      </c>
      <c r="C28" s="141">
        <v>207.04669967442175</v>
      </c>
      <c r="D28" s="141">
        <v>207.17987974120095</v>
      </c>
      <c r="E28" s="141">
        <v>206.39746419788068</v>
      </c>
      <c r="F28" s="141">
        <v>202.56601585238411</v>
      </c>
      <c r="G28" s="141">
        <v>206.017149109336</v>
      </c>
      <c r="H28" s="141">
        <v>207.32915733261538</v>
      </c>
      <c r="I28" s="142">
        <v>208.97759536979524</v>
      </c>
      <c r="K28"/>
      <c r="L28"/>
      <c r="M28"/>
      <c r="N28"/>
    </row>
    <row r="29" spans="2:14" s="132" customFormat="1">
      <c r="B29" s="140" t="s">
        <v>40</v>
      </c>
      <c r="C29" s="141">
        <v>53.319145286346675</v>
      </c>
      <c r="D29" s="141">
        <v>54.322542068001049</v>
      </c>
      <c r="E29" s="141">
        <v>54.950708829516735</v>
      </c>
      <c r="F29" s="141">
        <v>52.596029883057042</v>
      </c>
      <c r="G29" s="141">
        <v>53.464612063140798</v>
      </c>
      <c r="H29" s="141">
        <v>54.68899922387611</v>
      </c>
      <c r="I29" s="142">
        <v>55.266801237662392</v>
      </c>
      <c r="K29"/>
      <c r="L29"/>
      <c r="M29"/>
      <c r="N29"/>
    </row>
    <row r="30" spans="2:14" s="132" customFormat="1" hidden="1">
      <c r="B30" s="140" t="s">
        <v>41</v>
      </c>
      <c r="C30" s="141"/>
      <c r="D30" s="141"/>
      <c r="E30" s="141"/>
      <c r="F30" s="141"/>
      <c r="G30" s="141"/>
      <c r="H30" s="141"/>
      <c r="I30" s="142"/>
      <c r="K30"/>
      <c r="L30"/>
      <c r="M30"/>
      <c r="N30"/>
    </row>
    <row r="31" spans="2:14" s="132" customFormat="1">
      <c r="B31" s="140" t="s">
        <v>43</v>
      </c>
      <c r="C31" s="141">
        <v>65.586693557064976</v>
      </c>
      <c r="D31" s="141">
        <v>66.345488576601255</v>
      </c>
      <c r="E31" s="141">
        <v>66.765244378841999</v>
      </c>
      <c r="F31" s="141">
        <v>63.883318037225777</v>
      </c>
      <c r="G31" s="141">
        <v>64.898371189793423</v>
      </c>
      <c r="H31" s="141">
        <v>66.181630104730061</v>
      </c>
      <c r="I31" s="142">
        <v>66.972206945455667</v>
      </c>
      <c r="K31"/>
      <c r="L31"/>
      <c r="M31"/>
      <c r="N31"/>
    </row>
    <row r="32" spans="2:14" s="132" customFormat="1" ht="5.0999999999999996" customHeight="1">
      <c r="B32" s="140"/>
      <c r="C32" s="141"/>
      <c r="D32" s="141"/>
      <c r="E32" s="141"/>
      <c r="F32" s="141"/>
      <c r="G32" s="141"/>
      <c r="H32" s="141"/>
      <c r="I32" s="142"/>
      <c r="K32"/>
      <c r="L32"/>
      <c r="M32"/>
      <c r="N32"/>
    </row>
    <row r="33" spans="2:14" s="132" customFormat="1" ht="15.75" thickBot="1">
      <c r="B33" s="144" t="s">
        <v>44</v>
      </c>
      <c r="C33" s="145">
        <v>228.8233338083871</v>
      </c>
      <c r="D33" s="145">
        <v>246.20857238081754</v>
      </c>
      <c r="E33" s="145">
        <v>273.38688379993926</v>
      </c>
      <c r="F33" s="145">
        <v>287.99628119979184</v>
      </c>
      <c r="G33" s="145">
        <v>294.68090813220692</v>
      </c>
      <c r="H33" s="145">
        <v>298.38563079294801</v>
      </c>
      <c r="I33" s="147">
        <v>299.91700064437305</v>
      </c>
      <c r="K33"/>
      <c r="L33"/>
      <c r="M33"/>
      <c r="N33"/>
    </row>
    <row r="34" spans="2:14" s="132" customFormat="1" ht="6.75" customHeight="1">
      <c r="B34" s="137"/>
      <c r="C34" s="152"/>
      <c r="D34" s="152"/>
      <c r="E34" s="152"/>
      <c r="F34" s="152"/>
      <c r="G34" s="152"/>
      <c r="H34" s="152"/>
      <c r="I34" s="142"/>
      <c r="K34"/>
      <c r="L34"/>
      <c r="M34"/>
      <c r="N34"/>
    </row>
    <row r="35" spans="2:14" s="132" customFormat="1">
      <c r="B35" s="54" t="s">
        <v>48</v>
      </c>
      <c r="C35" s="141"/>
      <c r="D35" s="141"/>
      <c r="E35" s="141"/>
      <c r="F35" s="141"/>
      <c r="G35" s="141"/>
      <c r="H35" s="141"/>
      <c r="I35" s="142"/>
      <c r="K35"/>
      <c r="L35"/>
      <c r="M35"/>
      <c r="N35"/>
    </row>
    <row r="36" spans="2:14" s="132" customFormat="1">
      <c r="B36" s="140" t="s">
        <v>39</v>
      </c>
      <c r="C36" s="141">
        <v>252.81892389182408</v>
      </c>
      <c r="D36" s="141">
        <v>254.83394495991018</v>
      </c>
      <c r="E36" s="141">
        <v>260.7677414109188</v>
      </c>
      <c r="F36" s="141">
        <v>277.27241416614544</v>
      </c>
      <c r="G36" s="141">
        <v>286.20017037008279</v>
      </c>
      <c r="H36" s="141">
        <v>290.85633658142336</v>
      </c>
      <c r="I36" s="142">
        <v>268.35435063454293</v>
      </c>
      <c r="K36"/>
      <c r="L36"/>
      <c r="M36"/>
      <c r="N36"/>
    </row>
    <row r="37" spans="2:14" s="132" customFormat="1">
      <c r="B37" s="140" t="s">
        <v>40</v>
      </c>
      <c r="C37" s="141">
        <v>46.972535625573592</v>
      </c>
      <c r="D37" s="141">
        <v>39.769278719154372</v>
      </c>
      <c r="E37" s="141">
        <v>38.678698791894774</v>
      </c>
      <c r="F37" s="141">
        <v>35.799794216420047</v>
      </c>
      <c r="G37" s="141">
        <v>35.76745575735616</v>
      </c>
      <c r="H37" s="141">
        <v>34.668188112237516</v>
      </c>
      <c r="I37" s="142">
        <v>38.592983307743459</v>
      </c>
      <c r="K37"/>
      <c r="L37"/>
      <c r="M37"/>
      <c r="N37"/>
    </row>
    <row r="38" spans="2:14" s="132" customFormat="1">
      <c r="B38" s="140" t="s">
        <v>41</v>
      </c>
      <c r="C38" s="153">
        <v>65.004547544825499</v>
      </c>
      <c r="D38" s="153">
        <v>81.521321197016604</v>
      </c>
      <c r="E38" s="153">
        <v>84.321911570608776</v>
      </c>
      <c r="F38" s="153">
        <v>80.566738527288308</v>
      </c>
      <c r="G38" s="153">
        <v>80.158894271414908</v>
      </c>
      <c r="H38" s="153">
        <v>85.15593956031681</v>
      </c>
      <c r="I38" s="142">
        <v>83.592606378931379</v>
      </c>
      <c r="K38"/>
      <c r="L38"/>
      <c r="M38"/>
      <c r="N38"/>
    </row>
    <row r="39" spans="2:14" s="132" customFormat="1" ht="5.0999999999999996" customHeight="1">
      <c r="B39" s="140"/>
      <c r="C39" s="141"/>
      <c r="D39" s="141"/>
      <c r="E39" s="141"/>
      <c r="F39" s="141"/>
      <c r="G39" s="141"/>
      <c r="H39" s="141"/>
      <c r="I39" s="142"/>
      <c r="K39"/>
      <c r="L39"/>
      <c r="M39"/>
      <c r="N39"/>
    </row>
    <row r="40" spans="2:14" s="132" customFormat="1" ht="15.75" thickBot="1">
      <c r="B40" s="144" t="s">
        <v>43</v>
      </c>
      <c r="C40" s="141">
        <v>74.76305012941738</v>
      </c>
      <c r="D40" s="145">
        <v>67.426676323921853</v>
      </c>
      <c r="E40" s="145">
        <v>65.582913960781497</v>
      </c>
      <c r="F40" s="145">
        <v>65.113029743676407</v>
      </c>
      <c r="G40" s="145">
        <v>67.426223049230558</v>
      </c>
      <c r="H40" s="146">
        <v>68.291302950778388</v>
      </c>
      <c r="I40" s="147">
        <v>71.692076819891454</v>
      </c>
      <c r="K40"/>
      <c r="L40"/>
      <c r="M40"/>
      <c r="N40"/>
    </row>
    <row r="41" spans="2:14" s="132" customFormat="1" ht="6.75" customHeight="1">
      <c r="B41" s="137"/>
      <c r="C41" s="148"/>
      <c r="D41" s="141"/>
      <c r="E41" s="141"/>
      <c r="F41" s="141"/>
      <c r="G41" s="141"/>
      <c r="H41" s="141"/>
      <c r="I41" s="142"/>
      <c r="K41"/>
      <c r="L41"/>
      <c r="M41"/>
      <c r="N41"/>
    </row>
    <row r="42" spans="2:14" s="132" customFormat="1">
      <c r="B42" s="54" t="s">
        <v>49</v>
      </c>
      <c r="C42" s="141"/>
      <c r="D42" s="141"/>
      <c r="E42" s="141"/>
      <c r="F42" s="141"/>
      <c r="G42" s="141"/>
      <c r="H42" s="141"/>
      <c r="I42" s="142"/>
      <c r="K42"/>
      <c r="L42"/>
      <c r="M42"/>
      <c r="N42"/>
    </row>
    <row r="43" spans="2:14" s="132" customFormat="1">
      <c r="B43" s="140" t="s">
        <v>39</v>
      </c>
      <c r="C43" s="141">
        <v>65.724430214316996</v>
      </c>
      <c r="D43" s="141">
        <v>58.047651114529806</v>
      </c>
      <c r="E43" s="141">
        <v>54.72778084661654</v>
      </c>
      <c r="F43" s="141">
        <v>48.176438847681084</v>
      </c>
      <c r="G43" s="141">
        <v>54.276332185759749</v>
      </c>
      <c r="H43" s="141">
        <v>57.772105401305858</v>
      </c>
      <c r="I43" s="142">
        <v>41.751199855080579</v>
      </c>
      <c r="K43"/>
      <c r="L43"/>
      <c r="M43"/>
      <c r="N43"/>
    </row>
    <row r="44" spans="2:14" s="132" customFormat="1">
      <c r="B44" s="140" t="s">
        <v>40</v>
      </c>
      <c r="C44" s="141">
        <v>24.155778719067417</v>
      </c>
      <c r="D44" s="141">
        <v>22.428015530582108</v>
      </c>
      <c r="E44" s="141">
        <v>19.255385983965468</v>
      </c>
      <c r="F44" s="141">
        <v>16.840000697311858</v>
      </c>
      <c r="G44" s="141">
        <v>17.453075753250889</v>
      </c>
      <c r="H44" s="141">
        <v>17.654203913499973</v>
      </c>
      <c r="I44" s="142">
        <v>13.444679017044979</v>
      </c>
      <c r="K44"/>
      <c r="L44"/>
      <c r="M44"/>
      <c r="N44"/>
    </row>
    <row r="45" spans="2:14" s="132" customFormat="1" ht="5.0999999999999996" customHeight="1">
      <c r="B45" s="140"/>
      <c r="C45" s="141"/>
      <c r="D45" s="141"/>
      <c r="E45" s="141"/>
      <c r="F45" s="141"/>
      <c r="G45" s="141"/>
      <c r="H45" s="141"/>
      <c r="I45" s="142"/>
      <c r="K45"/>
      <c r="L45"/>
      <c r="M45"/>
      <c r="N45"/>
    </row>
    <row r="46" spans="2:14" s="132" customFormat="1" ht="15.75" thickBot="1">
      <c r="B46" s="140" t="s">
        <v>43</v>
      </c>
      <c r="C46" s="145">
        <v>25.75104271740074</v>
      </c>
      <c r="D46" s="145">
        <v>23.849986726869407</v>
      </c>
      <c r="E46" s="145">
        <v>20.700325431932637</v>
      </c>
      <c r="F46" s="145">
        <v>18.157491758493421</v>
      </c>
      <c r="G46" s="145">
        <v>19.043717319465085</v>
      </c>
      <c r="H46" s="146">
        <v>19.420756266078911</v>
      </c>
      <c r="I46" s="142">
        <v>14.70806185702528</v>
      </c>
      <c r="K46"/>
      <c r="L46"/>
      <c r="M46"/>
      <c r="N46"/>
    </row>
    <row r="47" spans="2:14" s="132" customFormat="1" ht="6.75" customHeight="1">
      <c r="B47" s="154"/>
      <c r="C47" s="141"/>
      <c r="D47" s="141"/>
      <c r="E47" s="141"/>
      <c r="F47" s="141"/>
      <c r="G47" s="141"/>
      <c r="H47" s="141"/>
      <c r="I47" s="155"/>
      <c r="K47"/>
      <c r="L47"/>
      <c r="M47"/>
      <c r="N47"/>
    </row>
    <row r="48" spans="2:14" s="132" customFormat="1">
      <c r="B48" s="54" t="s">
        <v>50</v>
      </c>
      <c r="C48" s="141"/>
      <c r="D48" s="141"/>
      <c r="E48" s="141"/>
      <c r="F48" s="141"/>
      <c r="G48" s="141"/>
      <c r="H48" s="141"/>
      <c r="I48" s="142"/>
      <c r="K48"/>
      <c r="L48"/>
      <c r="M48"/>
      <c r="N48"/>
    </row>
    <row r="49" spans="2:14" s="132" customFormat="1">
      <c r="B49" s="140" t="s">
        <v>39</v>
      </c>
      <c r="C49" s="141">
        <v>86.275821866046812</v>
      </c>
      <c r="D49" s="141">
        <v>86.031574782213752</v>
      </c>
      <c r="E49" s="141">
        <v>77.379702860387823</v>
      </c>
      <c r="F49" s="141">
        <v>78.346227751631531</v>
      </c>
      <c r="G49" s="141">
        <v>67.976639187748106</v>
      </c>
      <c r="H49" s="141">
        <v>67.115754439756813</v>
      </c>
      <c r="I49" s="142">
        <v>62.382570626831075</v>
      </c>
      <c r="K49"/>
      <c r="L49"/>
      <c r="M49"/>
      <c r="N49"/>
    </row>
    <row r="50" spans="2:14" s="132" customFormat="1">
      <c r="B50" s="140" t="s">
        <v>40</v>
      </c>
      <c r="C50" s="141">
        <v>34.187085828095299</v>
      </c>
      <c r="D50" s="141">
        <v>31.860538363869146</v>
      </c>
      <c r="E50" s="141">
        <v>29.361352063542551</v>
      </c>
      <c r="F50" s="141">
        <v>26.102178313765531</v>
      </c>
      <c r="G50" s="141">
        <v>25.010842639651681</v>
      </c>
      <c r="H50" s="141">
        <v>24.839499163618516</v>
      </c>
      <c r="I50" s="142">
        <v>22.322069907286746</v>
      </c>
      <c r="K50"/>
      <c r="L50"/>
      <c r="M50"/>
      <c r="N50"/>
    </row>
    <row r="51" spans="2:14" s="132" customFormat="1" ht="12.75">
      <c r="B51" s="140" t="s">
        <v>41</v>
      </c>
      <c r="C51" s="141">
        <v>18.582474997077799</v>
      </c>
      <c r="D51" s="141">
        <v>11.984366537999525</v>
      </c>
      <c r="E51" s="141">
        <v>9.8846950857297688</v>
      </c>
      <c r="F51" s="141">
        <v>7.1651285640597111</v>
      </c>
      <c r="G51" s="141">
        <v>5.458442587442228</v>
      </c>
      <c r="H51" s="141">
        <v>5.9208468624164778</v>
      </c>
      <c r="I51" s="142">
        <v>5.3296732789519119</v>
      </c>
    </row>
    <row r="52" spans="2:14" s="132" customFormat="1" ht="4.5" customHeight="1">
      <c r="B52" s="140"/>
      <c r="C52" s="141"/>
      <c r="D52" s="141"/>
      <c r="E52" s="141"/>
      <c r="F52" s="141"/>
      <c r="G52" s="141"/>
      <c r="H52" s="141"/>
      <c r="I52" s="142"/>
      <c r="K52"/>
      <c r="L52"/>
      <c r="M52"/>
      <c r="N52"/>
    </row>
    <row r="53" spans="2:14" s="132" customFormat="1" ht="15.75" thickBot="1">
      <c r="B53" s="144" t="s">
        <v>43</v>
      </c>
      <c r="C53" s="145">
        <v>35.708973428676472</v>
      </c>
      <c r="D53" s="145">
        <v>32.323639579102874</v>
      </c>
      <c r="E53" s="145">
        <v>29.388557351682145</v>
      </c>
      <c r="F53" s="145">
        <v>26.101280068851732</v>
      </c>
      <c r="G53" s="145">
        <v>24.501928734144538</v>
      </c>
      <c r="H53" s="146">
        <v>25.120851206371551</v>
      </c>
      <c r="I53" s="147">
        <v>22.931484583939735</v>
      </c>
      <c r="K53"/>
      <c r="L53"/>
      <c r="M53"/>
      <c r="N53"/>
    </row>
    <row r="54" spans="2:14" s="132" customFormat="1" ht="6.75" customHeight="1">
      <c r="B54" s="137"/>
      <c r="C54" s="141"/>
      <c r="D54" s="141"/>
      <c r="E54" s="141"/>
      <c r="F54" s="141"/>
      <c r="G54" s="141"/>
      <c r="H54" s="141"/>
      <c r="I54" s="142"/>
      <c r="K54"/>
      <c r="L54"/>
      <c r="M54"/>
      <c r="N54"/>
    </row>
    <row r="55" spans="2:14" s="132" customFormat="1">
      <c r="B55" s="54" t="s">
        <v>51</v>
      </c>
      <c r="C55" s="141"/>
      <c r="D55" s="141"/>
      <c r="E55" s="141"/>
      <c r="F55" s="141"/>
      <c r="G55" s="141"/>
      <c r="H55" s="141"/>
      <c r="I55" s="142"/>
      <c r="K55"/>
      <c r="L55"/>
      <c r="M55"/>
      <c r="N55"/>
    </row>
    <row r="56" spans="2:14" s="132" customFormat="1">
      <c r="B56" s="140" t="s">
        <v>39</v>
      </c>
      <c r="C56" s="141">
        <v>135.59367367761195</v>
      </c>
      <c r="D56" s="141">
        <v>124.00076987481455</v>
      </c>
      <c r="E56" s="141">
        <v>116.47540040518447</v>
      </c>
      <c r="F56" s="141">
        <v>122.8921306252943</v>
      </c>
      <c r="G56" s="141">
        <v>127.47919962662041</v>
      </c>
      <c r="H56" s="141">
        <v>126.58969309798003</v>
      </c>
      <c r="I56" s="142">
        <v>130.71654763333026</v>
      </c>
      <c r="K56"/>
      <c r="L56"/>
      <c r="M56"/>
      <c r="N56"/>
    </row>
    <row r="57" spans="2:14" s="132" customFormat="1">
      <c r="B57" s="140" t="s">
        <v>40</v>
      </c>
      <c r="C57" s="141">
        <v>37.890159795613407</v>
      </c>
      <c r="D57" s="141">
        <v>38.095696840843722</v>
      </c>
      <c r="E57" s="141">
        <v>41.291811838270377</v>
      </c>
      <c r="F57" s="141">
        <v>41.132821253802312</v>
      </c>
      <c r="G57" s="141">
        <v>42.727289413675948</v>
      </c>
      <c r="H57" s="141">
        <v>44.782928110168655</v>
      </c>
      <c r="I57" s="142">
        <v>45.125241293374813</v>
      </c>
      <c r="K57"/>
      <c r="L57"/>
      <c r="M57"/>
      <c r="N57"/>
    </row>
    <row r="58" spans="2:14" s="132" customFormat="1">
      <c r="B58" s="140" t="s">
        <v>41</v>
      </c>
      <c r="C58" s="141">
        <v>38.0834135283527</v>
      </c>
      <c r="D58" s="141">
        <v>38.790081240463671</v>
      </c>
      <c r="E58" s="141">
        <v>42.379252488736789</v>
      </c>
      <c r="F58" s="141">
        <v>43.57096958631265</v>
      </c>
      <c r="G58" s="141">
        <v>41.822834471409436</v>
      </c>
      <c r="H58" s="141">
        <v>43.43047768472556</v>
      </c>
      <c r="I58" s="142">
        <v>41.672213725822438</v>
      </c>
      <c r="K58"/>
      <c r="L58"/>
      <c r="M58"/>
      <c r="N58"/>
    </row>
    <row r="59" spans="2:14" s="132" customFormat="1" ht="5.0999999999999996" customHeight="1">
      <c r="B59" s="140"/>
      <c r="C59" s="141"/>
      <c r="D59" s="141"/>
      <c r="E59" s="141"/>
      <c r="F59" s="141"/>
      <c r="G59" s="141"/>
      <c r="H59" s="141"/>
      <c r="I59" s="142"/>
      <c r="K59"/>
      <c r="L59"/>
      <c r="M59"/>
      <c r="N59"/>
    </row>
    <row r="60" spans="2:14" s="132" customFormat="1" ht="15.75" thickBot="1">
      <c r="B60" s="144" t="s">
        <v>43</v>
      </c>
      <c r="C60" s="141">
        <v>43.431393716511742</v>
      </c>
      <c r="D60" s="141">
        <v>43.090252756856323</v>
      </c>
      <c r="E60" s="141">
        <v>46.00658186696063</v>
      </c>
      <c r="F60" s="141">
        <v>46.474745092163474</v>
      </c>
      <c r="G60" s="141">
        <v>47.939973058544382</v>
      </c>
      <c r="H60" s="141">
        <v>49.81231540107909</v>
      </c>
      <c r="I60" s="147">
        <v>50.286981456372487</v>
      </c>
      <c r="K60"/>
      <c r="L60"/>
      <c r="M60"/>
      <c r="N60"/>
    </row>
    <row r="61" spans="2:14" s="132" customFormat="1" ht="6.75" customHeight="1">
      <c r="B61" s="154"/>
      <c r="C61" s="148"/>
      <c r="D61" s="148"/>
      <c r="E61" s="148"/>
      <c r="F61" s="148"/>
      <c r="G61" s="148"/>
      <c r="H61" s="148"/>
      <c r="I61" s="155"/>
      <c r="K61"/>
      <c r="L61"/>
      <c r="M61"/>
      <c r="N61"/>
    </row>
    <row r="62" spans="2:14" s="132" customFormat="1">
      <c r="B62" s="54" t="s">
        <v>52</v>
      </c>
      <c r="C62" s="141"/>
      <c r="D62" s="141"/>
      <c r="E62" s="141"/>
      <c r="F62" s="141"/>
      <c r="G62" s="141"/>
      <c r="H62" s="141"/>
      <c r="I62" s="142"/>
      <c r="K62"/>
      <c r="L62"/>
      <c r="M62"/>
      <c r="N62"/>
    </row>
    <row r="63" spans="2:14" s="132" customFormat="1">
      <c r="B63" s="140" t="s">
        <v>39</v>
      </c>
      <c r="C63" s="141">
        <v>122.5427590523654</v>
      </c>
      <c r="D63" s="141">
        <v>118.9567106986902</v>
      </c>
      <c r="E63" s="141">
        <v>112.8971712415775</v>
      </c>
      <c r="F63" s="141">
        <v>102.51756935813316</v>
      </c>
      <c r="G63" s="141">
        <v>101.09402141234115</v>
      </c>
      <c r="H63" s="141">
        <v>106.77321556209856</v>
      </c>
      <c r="I63" s="142">
        <v>101.76105267348123</v>
      </c>
      <c r="K63"/>
      <c r="L63"/>
      <c r="M63"/>
      <c r="N63"/>
    </row>
    <row r="64" spans="2:14" s="132" customFormat="1">
      <c r="B64" s="140" t="s">
        <v>40</v>
      </c>
      <c r="C64" s="141">
        <v>26.782822243938028</v>
      </c>
      <c r="D64" s="141">
        <v>26.463412961367439</v>
      </c>
      <c r="E64" s="141">
        <v>26.941003820811872</v>
      </c>
      <c r="F64" s="141">
        <v>25.540585922225137</v>
      </c>
      <c r="G64" s="141">
        <v>27.684996781155196</v>
      </c>
      <c r="H64" s="141">
        <v>29.244280662634239</v>
      </c>
      <c r="I64" s="142">
        <v>23.735340808897991</v>
      </c>
      <c r="K64"/>
      <c r="L64"/>
      <c r="M64"/>
      <c r="N64"/>
    </row>
    <row r="65" spans="2:14" s="132" customFormat="1" ht="5.0999999999999996" customHeight="1">
      <c r="B65" s="140"/>
      <c r="C65" s="141"/>
      <c r="D65" s="141"/>
      <c r="E65" s="141"/>
      <c r="F65" s="141"/>
      <c r="G65" s="141"/>
      <c r="H65" s="141"/>
      <c r="I65" s="142"/>
      <c r="K65"/>
      <c r="L65"/>
      <c r="M65"/>
      <c r="N65"/>
    </row>
    <row r="66" spans="2:14" s="132" customFormat="1" ht="15.75" thickBot="1">
      <c r="B66" s="144" t="s">
        <v>43</v>
      </c>
      <c r="C66" s="145">
        <v>32.606371888476936</v>
      </c>
      <c r="D66" s="145">
        <v>31.724735383915281</v>
      </c>
      <c r="E66" s="145">
        <v>32.323118977887205</v>
      </c>
      <c r="F66" s="145">
        <v>30.483806429297715</v>
      </c>
      <c r="G66" s="145">
        <v>32.690545425235065</v>
      </c>
      <c r="H66" s="145">
        <v>34.490128148044384</v>
      </c>
      <c r="I66" s="147">
        <v>29.215590750803479</v>
      </c>
      <c r="K66"/>
      <c r="L66"/>
      <c r="M66"/>
      <c r="N66"/>
    </row>
    <row r="67" spans="2:14" s="132" customFormat="1" ht="6.75" customHeight="1">
      <c r="B67" s="137"/>
      <c r="C67" s="141"/>
      <c r="D67" s="141"/>
      <c r="E67" s="141"/>
      <c r="F67" s="141"/>
      <c r="G67" s="141"/>
      <c r="H67" s="141"/>
      <c r="I67" s="142"/>
      <c r="K67"/>
      <c r="L67"/>
      <c r="M67"/>
      <c r="N67"/>
    </row>
    <row r="68" spans="2:14" s="132" customFormat="1">
      <c r="B68" s="54" t="s">
        <v>53</v>
      </c>
      <c r="C68" s="141"/>
      <c r="D68" s="141"/>
      <c r="E68" s="141"/>
      <c r="F68" s="141"/>
      <c r="G68" s="141"/>
      <c r="H68" s="141"/>
      <c r="I68" s="142"/>
      <c r="K68"/>
      <c r="L68"/>
      <c r="M68"/>
      <c r="N68"/>
    </row>
    <row r="69" spans="2:14" s="132" customFormat="1">
      <c r="B69" s="140" t="s">
        <v>54</v>
      </c>
      <c r="C69" s="141">
        <v>45.788637260676879</v>
      </c>
      <c r="D69" s="141">
        <v>45.356323784593677</v>
      </c>
      <c r="E69" s="141">
        <v>44.73058853575229</v>
      </c>
      <c r="F69" s="141">
        <v>43.966015574984752</v>
      </c>
      <c r="G69" s="141">
        <v>44.176063484989292</v>
      </c>
      <c r="H69" s="141">
        <v>42.647024432365363</v>
      </c>
      <c r="I69" s="142">
        <v>41.842977644236413</v>
      </c>
      <c r="K69"/>
      <c r="L69"/>
      <c r="M69"/>
      <c r="N69"/>
    </row>
    <row r="70" spans="2:14" s="132" customFormat="1" ht="6.75" customHeight="1" thickBot="1">
      <c r="B70" s="144"/>
      <c r="C70" s="145"/>
      <c r="D70" s="145"/>
      <c r="E70" s="145"/>
      <c r="F70" s="145"/>
      <c r="G70" s="145"/>
      <c r="H70" s="145"/>
      <c r="I70" s="147"/>
      <c r="K70"/>
      <c r="L70"/>
      <c r="M70"/>
      <c r="N70"/>
    </row>
    <row r="71" spans="2:14" s="132" customFormat="1" ht="6.75" customHeight="1" outlineLevel="1">
      <c r="B71" s="137"/>
      <c r="C71" s="141"/>
      <c r="D71" s="141"/>
      <c r="E71" s="141"/>
      <c r="F71" s="141"/>
      <c r="G71" s="141"/>
      <c r="H71" s="141"/>
      <c r="I71" s="142"/>
      <c r="K71"/>
      <c r="L71"/>
      <c r="M71"/>
      <c r="N71"/>
    </row>
    <row r="72" spans="2:14" s="132" customFormat="1" outlineLevel="1">
      <c r="B72" s="54" t="s">
        <v>55</v>
      </c>
      <c r="C72" s="141"/>
      <c r="D72" s="141"/>
      <c r="E72" s="141"/>
      <c r="F72" s="141"/>
      <c r="G72" s="141"/>
      <c r="H72" s="141"/>
      <c r="I72" s="142"/>
      <c r="K72"/>
      <c r="L72"/>
      <c r="M72"/>
      <c r="N72"/>
    </row>
    <row r="73" spans="2:14" s="132" customFormat="1" outlineLevel="1">
      <c r="B73" s="140" t="s">
        <v>40</v>
      </c>
      <c r="C73" s="141">
        <v>0</v>
      </c>
      <c r="D73" s="141">
        <v>33.819809207548822</v>
      </c>
      <c r="E73" s="141">
        <v>27.181169332867587</v>
      </c>
      <c r="F73" s="141">
        <v>26.934313888897051</v>
      </c>
      <c r="G73" s="141">
        <v>23.5916388365785</v>
      </c>
      <c r="H73" s="141">
        <v>23.561945631063999</v>
      </c>
      <c r="I73" s="142">
        <v>17.085580560726203</v>
      </c>
      <c r="K73"/>
      <c r="L73"/>
      <c r="M73"/>
      <c r="N73"/>
    </row>
    <row r="74" spans="2:14" s="132" customFormat="1" ht="6.75" customHeight="1" outlineLevel="1" thickBot="1">
      <c r="B74" s="144"/>
      <c r="C74" s="145"/>
      <c r="D74" s="145"/>
      <c r="E74" s="145"/>
      <c r="F74" s="145"/>
      <c r="G74" s="145"/>
      <c r="H74" s="145"/>
      <c r="I74" s="147"/>
      <c r="K74"/>
      <c r="L74"/>
      <c r="M74"/>
      <c r="N74"/>
    </row>
    <row r="75" spans="2:14" s="132" customFormat="1" ht="6.75" customHeight="1">
      <c r="K75"/>
      <c r="L75"/>
      <c r="M75"/>
      <c r="N75"/>
    </row>
    <row r="76" spans="2:14" s="132" customFormat="1">
      <c r="K76"/>
      <c r="L76"/>
      <c r="M76"/>
      <c r="N76"/>
    </row>
    <row r="78" spans="2:14" s="132" customFormat="1" ht="6.75" customHeight="1">
      <c r="K78"/>
      <c r="L78"/>
      <c r="M78"/>
      <c r="N78"/>
    </row>
    <row r="79" spans="2:14" s="132" customFormat="1" ht="6.75" customHeight="1">
      <c r="K79"/>
      <c r="L79"/>
      <c r="M79"/>
      <c r="N79"/>
    </row>
    <row r="81" spans="2:14" s="132" customFormat="1">
      <c r="B81" s="4"/>
      <c r="C81" s="120"/>
      <c r="D81" s="120"/>
      <c r="E81" s="120"/>
      <c r="F81" s="120"/>
      <c r="G81" s="120"/>
      <c r="H81" s="120"/>
      <c r="I81" s="120"/>
      <c r="K81"/>
      <c r="L81"/>
      <c r="M81"/>
      <c r="N81"/>
    </row>
    <row r="82" spans="2:14" s="132" customFormat="1" hidden="1">
      <c r="B82" s="120"/>
      <c r="C82" s="4"/>
      <c r="D82" s="4"/>
      <c r="E82" s="4"/>
      <c r="F82" s="4"/>
      <c r="G82" s="4"/>
      <c r="H82" s="4"/>
      <c r="I82" s="120"/>
      <c r="K82"/>
      <c r="L82"/>
      <c r="M82"/>
      <c r="N82"/>
    </row>
    <row r="83" spans="2:14" s="132" customFormat="1" hidden="1">
      <c r="B83" s="120"/>
      <c r="C83" s="4"/>
      <c r="D83" s="4"/>
      <c r="E83" s="4"/>
      <c r="F83" s="4"/>
      <c r="G83" s="4"/>
      <c r="H83" s="4"/>
      <c r="I83" s="4"/>
      <c r="K83"/>
      <c r="L83"/>
      <c r="M83"/>
      <c r="N83"/>
    </row>
    <row r="84" spans="2:14" s="132" customFormat="1" hidden="1">
      <c r="B84" s="120" t="s">
        <v>56</v>
      </c>
      <c r="C84" s="4"/>
      <c r="D84" s="4"/>
      <c r="E84" s="4"/>
      <c r="F84" s="4"/>
      <c r="G84" s="4"/>
      <c r="H84" s="4"/>
      <c r="I84" s="4"/>
      <c r="K84"/>
      <c r="L84"/>
      <c r="M84"/>
      <c r="N84"/>
    </row>
    <row r="85" spans="2:14" s="132" customFormat="1" hidden="1">
      <c r="B85" s="120" t="s">
        <v>57</v>
      </c>
      <c r="C85" s="4"/>
      <c r="D85" s="4"/>
      <c r="E85" s="4"/>
      <c r="F85" s="4"/>
      <c r="G85" s="4"/>
      <c r="H85" s="4"/>
      <c r="I85" s="4"/>
      <c r="K85"/>
      <c r="L85"/>
      <c r="M85"/>
      <c r="N85"/>
    </row>
    <row r="86" spans="2:14" s="132" customFormat="1" hidden="1">
      <c r="B86" s="120" t="s">
        <v>58</v>
      </c>
      <c r="C86" s="4"/>
      <c r="D86" s="4"/>
      <c r="E86" s="4"/>
      <c r="F86" s="4"/>
      <c r="G86" s="4"/>
      <c r="H86" s="4"/>
      <c r="I86" s="4"/>
      <c r="K86"/>
      <c r="L86"/>
      <c r="M86"/>
      <c r="N86"/>
    </row>
    <row r="87" spans="2:14" s="132" customFormat="1" hidden="1">
      <c r="B87" s="140" t="s">
        <v>39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/>
      <c r="I87" s="4" t="e">
        <f>ROUND(I93*#REF!,1)</f>
        <v>#REF!</v>
      </c>
      <c r="K87"/>
      <c r="L87"/>
      <c r="M87"/>
      <c r="N87"/>
    </row>
    <row r="88" spans="2:14" s="132" customFormat="1" hidden="1">
      <c r="B88" s="140" t="s">
        <v>40</v>
      </c>
      <c r="C88" s="156"/>
      <c r="D88" s="156"/>
      <c r="E88" s="156"/>
      <c r="F88" s="156"/>
      <c r="G88" s="156"/>
      <c r="H88" s="156"/>
      <c r="I88" s="4"/>
      <c r="K88"/>
      <c r="L88"/>
      <c r="M88"/>
      <c r="N88"/>
    </row>
    <row r="89" spans="2:14" s="132" customFormat="1" hidden="1">
      <c r="B89" s="140" t="s">
        <v>41</v>
      </c>
      <c r="C89" s="157">
        <v>0</v>
      </c>
      <c r="D89" s="157">
        <v>0</v>
      </c>
      <c r="E89" s="157">
        <v>0</v>
      </c>
      <c r="F89" s="157">
        <v>0</v>
      </c>
      <c r="G89" s="157">
        <v>0</v>
      </c>
      <c r="H89" s="157"/>
      <c r="I89" s="4" t="e">
        <f>ROUND(I95*#REF!,1)</f>
        <v>#REF!</v>
      </c>
      <c r="K89"/>
      <c r="L89"/>
      <c r="M89"/>
      <c r="N89"/>
    </row>
    <row r="90" spans="2:14" s="132" customFormat="1" hidden="1">
      <c r="B90" s="140" t="s">
        <v>43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/>
      <c r="I90" s="4" t="e">
        <f>ROUND(I96*#REF!,1)</f>
        <v>#REF!</v>
      </c>
      <c r="K90"/>
      <c r="L90"/>
      <c r="M90"/>
      <c r="N90"/>
    </row>
    <row r="91" spans="2:14" s="132" customFormat="1" hidden="1">
      <c r="B91" s="158"/>
      <c r="C91" s="4"/>
      <c r="D91" s="4"/>
      <c r="E91" s="4"/>
      <c r="F91" s="4"/>
      <c r="G91" s="4"/>
      <c r="H91" s="4"/>
      <c r="I91" s="4"/>
      <c r="K91"/>
      <c r="L91"/>
      <c r="M91"/>
      <c r="N91"/>
    </row>
    <row r="92" spans="2:14" s="132" customFormat="1" hidden="1">
      <c r="B92" s="120" t="s">
        <v>59</v>
      </c>
      <c r="C92" s="4">
        <v>3.6415000000000002</v>
      </c>
      <c r="D92" s="4">
        <v>3.6415000000000002</v>
      </c>
      <c r="E92" s="4">
        <v>3.6415000000000002</v>
      </c>
      <c r="F92" s="4">
        <v>3.6415000000000002</v>
      </c>
      <c r="G92" s="4">
        <v>3.6415000000000002</v>
      </c>
      <c r="H92" s="4"/>
      <c r="I92" s="4">
        <v>3.6415000000000002</v>
      </c>
      <c r="J92"/>
      <c r="K92"/>
      <c r="L92"/>
      <c r="M92"/>
      <c r="N92"/>
    </row>
    <row r="93" spans="2:14" s="132" customFormat="1" hidden="1">
      <c r="B93" s="140" t="s">
        <v>39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/>
      <c r="I93" s="4">
        <v>0</v>
      </c>
      <c r="J93"/>
      <c r="K93"/>
      <c r="L93"/>
      <c r="M93"/>
      <c r="N93"/>
    </row>
    <row r="94" spans="2:14" s="132" customFormat="1" hidden="1">
      <c r="B94" s="140" t="s">
        <v>40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/>
      <c r="I94" s="4">
        <v>0</v>
      </c>
      <c r="J94"/>
      <c r="K94"/>
      <c r="L94"/>
      <c r="M94"/>
      <c r="N94"/>
    </row>
    <row r="95" spans="2:14" s="132" customFormat="1" hidden="1">
      <c r="B95" s="140" t="s">
        <v>41</v>
      </c>
      <c r="C95" s="4"/>
      <c r="D95" s="4"/>
      <c r="E95" s="4"/>
      <c r="F95" s="4"/>
      <c r="G95" s="4"/>
      <c r="H95" s="4"/>
      <c r="I95" s="120"/>
      <c r="J95"/>
      <c r="K95"/>
      <c r="L95"/>
      <c r="M95"/>
      <c r="N95"/>
    </row>
    <row r="96" spans="2:14" s="132" customFormat="1" hidden="1">
      <c r="B96" s="140" t="s">
        <v>43</v>
      </c>
      <c r="C96" s="120">
        <v>0</v>
      </c>
      <c r="D96" s="120">
        <v>0</v>
      </c>
      <c r="E96" s="120">
        <v>0</v>
      </c>
      <c r="F96" s="120">
        <v>0</v>
      </c>
      <c r="G96" s="120">
        <v>0</v>
      </c>
      <c r="H96" s="120"/>
      <c r="I96" s="120">
        <v>0</v>
      </c>
      <c r="J96"/>
      <c r="K96"/>
      <c r="L96"/>
      <c r="M96"/>
      <c r="N96"/>
    </row>
    <row r="97" spans="2:14" s="132" customFormat="1" hidden="1">
      <c r="B97" s="4"/>
      <c r="C97" s="120"/>
      <c r="D97" s="120"/>
      <c r="E97" s="120"/>
      <c r="F97" s="120"/>
      <c r="G97" s="120"/>
      <c r="H97" s="120"/>
      <c r="I97" s="120"/>
      <c r="J97"/>
      <c r="K97"/>
      <c r="L97"/>
      <c r="M97"/>
      <c r="N97"/>
    </row>
    <row r="98" spans="2:14" s="132" customFormat="1" hidden="1">
      <c r="B98" s="4"/>
      <c r="C98" s="120"/>
      <c r="D98" s="120"/>
      <c r="E98" s="120"/>
      <c r="F98" s="120"/>
      <c r="G98" s="120"/>
      <c r="H98" s="120"/>
      <c r="I98" s="120"/>
      <c r="J98"/>
      <c r="K98"/>
      <c r="L98"/>
      <c r="M98"/>
      <c r="N98"/>
    </row>
    <row r="99" spans="2:14" s="132" customFormat="1" hidden="1">
      <c r="B99" s="4" t="s">
        <v>60</v>
      </c>
      <c r="C99" s="120"/>
      <c r="D99" s="120"/>
      <c r="E99" s="120"/>
      <c r="F99" s="120"/>
      <c r="G99" s="120"/>
      <c r="H99" s="120"/>
      <c r="I99" s="120"/>
      <c r="J99"/>
      <c r="K99"/>
      <c r="L99"/>
      <c r="M99"/>
      <c r="N99"/>
    </row>
    <row r="100" spans="2:14" s="132" customFormat="1" hidden="1">
      <c r="B100" s="140" t="s">
        <v>39</v>
      </c>
      <c r="C100" s="159">
        <v>0</v>
      </c>
      <c r="D100" s="159">
        <v>0</v>
      </c>
      <c r="E100" s="159">
        <v>0</v>
      </c>
      <c r="F100" s="159">
        <v>0</v>
      </c>
      <c r="G100" s="159">
        <v>0</v>
      </c>
      <c r="H100" s="159"/>
      <c r="I100" s="120">
        <v>0</v>
      </c>
      <c r="J100"/>
      <c r="K100"/>
      <c r="L100"/>
      <c r="M100"/>
      <c r="N100"/>
    </row>
    <row r="101" spans="2:14" s="132" customFormat="1" hidden="1">
      <c r="B101" s="140" t="s">
        <v>40</v>
      </c>
      <c r="C101" s="159">
        <v>0</v>
      </c>
      <c r="D101" s="159">
        <v>0</v>
      </c>
      <c r="E101" s="159">
        <v>0</v>
      </c>
      <c r="F101" s="159">
        <v>0</v>
      </c>
      <c r="G101" s="159">
        <v>0</v>
      </c>
      <c r="H101" s="159"/>
      <c r="I101" s="120">
        <v>0</v>
      </c>
      <c r="J101"/>
      <c r="K101"/>
      <c r="L101"/>
      <c r="M101"/>
      <c r="N101"/>
    </row>
    <row r="102" spans="2:14" s="132" customFormat="1" hidden="1">
      <c r="B102" s="140" t="s">
        <v>41</v>
      </c>
      <c r="C102" s="159">
        <v>0</v>
      </c>
      <c r="D102" s="159">
        <v>0</v>
      </c>
      <c r="E102" s="159">
        <v>0</v>
      </c>
      <c r="F102" s="159">
        <v>0</v>
      </c>
      <c r="G102" s="159">
        <v>0</v>
      </c>
      <c r="H102" s="159"/>
      <c r="I102" s="120">
        <v>0</v>
      </c>
      <c r="J102"/>
      <c r="K102"/>
      <c r="L102"/>
      <c r="M102"/>
      <c r="N102"/>
    </row>
    <row r="103" spans="2:14" s="132" customFormat="1" hidden="1">
      <c r="B103" s="140" t="s">
        <v>43</v>
      </c>
      <c r="C103" s="159">
        <v>0</v>
      </c>
      <c r="D103" s="159">
        <v>0</v>
      </c>
      <c r="E103" s="159">
        <v>0</v>
      </c>
      <c r="F103" s="159">
        <v>0</v>
      </c>
      <c r="G103" s="159">
        <v>0</v>
      </c>
      <c r="H103" s="159"/>
      <c r="I103" s="120">
        <v>0</v>
      </c>
      <c r="J103"/>
      <c r="K103"/>
      <c r="L103"/>
      <c r="M103"/>
      <c r="N103"/>
    </row>
    <row r="104" spans="2:14" s="132" customFormat="1" hidden="1">
      <c r="B104" s="4"/>
      <c r="C104" s="120"/>
      <c r="D104" s="120"/>
      <c r="E104" s="120"/>
      <c r="F104" s="120"/>
      <c r="G104" s="120"/>
      <c r="H104" s="120"/>
      <c r="I104" s="120"/>
      <c r="J104"/>
      <c r="K104"/>
      <c r="L104"/>
      <c r="M104"/>
      <c r="N104"/>
    </row>
    <row r="105" spans="2:14" s="132" customFormat="1" hidden="1">
      <c r="B105" s="4"/>
      <c r="C105" s="120"/>
      <c r="D105" s="120"/>
      <c r="E105" s="120"/>
      <c r="F105" s="120"/>
      <c r="G105" s="120"/>
      <c r="H105" s="120"/>
      <c r="I105" s="120"/>
      <c r="J105"/>
      <c r="K105"/>
      <c r="L105"/>
      <c r="M105"/>
      <c r="N105"/>
    </row>
    <row r="106" spans="2:14" s="132" customFormat="1" hidden="1">
      <c r="B106" s="4"/>
      <c r="C106" s="120"/>
      <c r="D106" s="120"/>
      <c r="E106" s="120"/>
      <c r="F106" s="120"/>
      <c r="G106" s="120"/>
      <c r="H106" s="120"/>
      <c r="I106" s="120"/>
      <c r="J106"/>
      <c r="K106"/>
      <c r="L106"/>
      <c r="M106"/>
      <c r="N106"/>
    </row>
    <row r="107" spans="2:14" s="132" customFormat="1" hidden="1">
      <c r="B107" s="4"/>
      <c r="C107" s="120"/>
      <c r="D107" s="120"/>
      <c r="E107" s="120"/>
      <c r="F107" s="120"/>
      <c r="G107" s="120"/>
      <c r="H107" s="120"/>
      <c r="I107" s="120"/>
      <c r="J107"/>
      <c r="K107"/>
      <c r="L107"/>
      <c r="M107"/>
      <c r="N107"/>
    </row>
    <row r="108" spans="2:14" s="132" customFormat="1">
      <c r="B108" s="4"/>
      <c r="C108" s="120"/>
      <c r="D108" s="120"/>
      <c r="E108" s="120"/>
      <c r="F108" s="120"/>
      <c r="G108" s="120"/>
      <c r="H108" s="120"/>
      <c r="I108" s="120"/>
      <c r="J108"/>
      <c r="K108"/>
      <c r="L108"/>
      <c r="M108"/>
      <c r="N108"/>
    </row>
    <row r="109" spans="2:14" s="132" customFormat="1">
      <c r="J109"/>
      <c r="K109"/>
      <c r="L109"/>
      <c r="M109"/>
      <c r="N109"/>
    </row>
  </sheetData>
  <mergeCells count="1">
    <mergeCell ref="B2:H2"/>
  </mergeCells>
  <printOptions horizontalCentered="1"/>
  <pageMargins left="0" right="0" top="0.75" bottom="0" header="0.25" footer="0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8"/>
  <sheetViews>
    <sheetView zoomScale="90" zoomScaleNormal="90" workbookViewId="0">
      <selection activeCell="B1" sqref="B1:H56"/>
    </sheetView>
  </sheetViews>
  <sheetFormatPr defaultRowHeight="15"/>
  <cols>
    <col min="1" max="1" width="9.140625" style="248"/>
    <col min="2" max="2" width="34.28515625" style="249" customWidth="1"/>
    <col min="3" max="4" width="14.28515625" style="249" customWidth="1"/>
    <col min="5" max="7" width="14.28515625" style="249" bestFit="1" customWidth="1"/>
    <col min="8" max="8" width="14.28515625" style="249" customWidth="1"/>
    <col min="9" max="16384" width="9.140625" style="248"/>
  </cols>
  <sheetData>
    <row r="2" spans="2:9" ht="19.5" customHeight="1">
      <c r="B2" s="407" t="s">
        <v>100</v>
      </c>
      <c r="C2" s="407"/>
      <c r="D2" s="407"/>
      <c r="E2" s="407"/>
      <c r="F2" s="407"/>
      <c r="G2" s="407"/>
      <c r="H2" s="247"/>
    </row>
    <row r="3" spans="2:9" ht="15" customHeight="1">
      <c r="B3" s="407"/>
      <c r="C3" s="407"/>
      <c r="D3" s="407"/>
      <c r="E3" s="407"/>
      <c r="F3" s="407"/>
      <c r="G3" s="407"/>
      <c r="H3" s="250"/>
    </row>
    <row r="4" spans="2:9" ht="15.75" thickBot="1">
      <c r="C4" s="250"/>
      <c r="D4" s="250"/>
      <c r="E4" s="250"/>
      <c r="F4" s="250"/>
      <c r="G4" s="250"/>
      <c r="H4" s="250"/>
      <c r="I4" s="250"/>
    </row>
    <row r="5" spans="2:9" ht="28.5" customHeight="1">
      <c r="B5" s="280" t="s">
        <v>80</v>
      </c>
      <c r="C5" s="281" t="s">
        <v>29</v>
      </c>
      <c r="D5" s="281" t="s">
        <v>30</v>
      </c>
      <c r="E5" s="281" t="s">
        <v>31</v>
      </c>
      <c r="F5" s="281" t="s">
        <v>32</v>
      </c>
      <c r="G5" s="281" t="s">
        <v>33</v>
      </c>
      <c r="H5" s="282" t="s">
        <v>34</v>
      </c>
    </row>
    <row r="6" spans="2:9" ht="15.75" thickBot="1">
      <c r="B6" s="283"/>
      <c r="C6" s="284"/>
      <c r="D6" s="284"/>
      <c r="E6" s="284"/>
      <c r="F6" s="284"/>
      <c r="G6" s="284"/>
      <c r="H6" s="285"/>
    </row>
    <row r="7" spans="2:9">
      <c r="B7" s="251"/>
      <c r="C7" s="253"/>
      <c r="D7" s="253"/>
      <c r="E7" s="253"/>
      <c r="F7" s="253"/>
      <c r="G7" s="253"/>
      <c r="H7" s="252"/>
    </row>
    <row r="8" spans="2:9">
      <c r="B8" s="251" t="s">
        <v>81</v>
      </c>
      <c r="C8" s="253"/>
      <c r="D8" s="253"/>
      <c r="E8" s="253"/>
      <c r="F8" s="253"/>
      <c r="G8" s="253"/>
      <c r="H8" s="252"/>
    </row>
    <row r="9" spans="2:9">
      <c r="B9" s="251"/>
      <c r="C9" s="253"/>
      <c r="D9" s="253"/>
      <c r="E9" s="253"/>
      <c r="F9" s="253"/>
      <c r="G9" s="253"/>
      <c r="H9" s="252"/>
    </row>
    <row r="10" spans="2:9">
      <c r="B10" s="254" t="s">
        <v>76</v>
      </c>
      <c r="C10" s="256"/>
      <c r="D10" s="256"/>
      <c r="E10" s="256"/>
      <c r="F10" s="256"/>
      <c r="G10" s="256"/>
      <c r="H10" s="255"/>
    </row>
    <row r="11" spans="2:9">
      <c r="B11" s="257" t="s">
        <v>82</v>
      </c>
      <c r="C11" s="256">
        <v>556.79</v>
      </c>
      <c r="D11" s="256">
        <v>545.76</v>
      </c>
      <c r="E11" s="256">
        <v>571.69000000000005</v>
      </c>
      <c r="F11" s="256">
        <v>605.67999999999995</v>
      </c>
      <c r="G11" s="256">
        <v>630.80999999999995</v>
      </c>
      <c r="H11" s="255">
        <v>578.87</v>
      </c>
    </row>
    <row r="12" spans="2:9">
      <c r="B12" s="257" t="s">
        <v>40</v>
      </c>
      <c r="C12" s="256">
        <v>496.62</v>
      </c>
      <c r="D12" s="256">
        <v>504.74</v>
      </c>
      <c r="E12" s="256">
        <v>531.36</v>
      </c>
      <c r="F12" s="256">
        <v>549.82000000000005</v>
      </c>
      <c r="G12" s="256">
        <v>524.48</v>
      </c>
      <c r="H12" s="255">
        <v>528.03</v>
      </c>
    </row>
    <row r="13" spans="2:9">
      <c r="B13" s="257" t="s">
        <v>83</v>
      </c>
      <c r="C13" s="258">
        <v>58.16</v>
      </c>
      <c r="D13" s="258">
        <v>136.51</v>
      </c>
      <c r="E13" s="258">
        <v>162.63</v>
      </c>
      <c r="F13" s="258">
        <v>139.25</v>
      </c>
      <c r="G13" s="258">
        <v>58.92</v>
      </c>
      <c r="H13" s="261">
        <v>114.87</v>
      </c>
    </row>
    <row r="14" spans="2:9">
      <c r="B14" s="259" t="s">
        <v>84</v>
      </c>
      <c r="C14" s="256">
        <f t="shared" ref="C14:H14" si="0">SUM(C11:C13)</f>
        <v>1111.57</v>
      </c>
      <c r="D14" s="256">
        <f t="shared" si="0"/>
        <v>1187.01</v>
      </c>
      <c r="E14" s="256">
        <f t="shared" si="0"/>
        <v>1265.6800000000003</v>
      </c>
      <c r="F14" s="256">
        <f t="shared" si="0"/>
        <v>1294.75</v>
      </c>
      <c r="G14" s="256">
        <f t="shared" si="0"/>
        <v>1214.21</v>
      </c>
      <c r="H14" s="255">
        <f t="shared" si="0"/>
        <v>1221.77</v>
      </c>
    </row>
    <row r="15" spans="2:9">
      <c r="B15" s="257"/>
      <c r="C15" s="256"/>
      <c r="D15" s="256"/>
      <c r="E15" s="256"/>
      <c r="F15" s="256"/>
      <c r="G15" s="256"/>
      <c r="H15" s="255"/>
    </row>
    <row r="16" spans="2:9">
      <c r="B16" s="254" t="s">
        <v>15</v>
      </c>
      <c r="C16" s="256"/>
      <c r="D16" s="256"/>
      <c r="E16" s="256"/>
      <c r="F16" s="256"/>
      <c r="G16" s="256"/>
      <c r="H16" s="255"/>
    </row>
    <row r="17" spans="2:8">
      <c r="B17" s="257" t="s">
        <v>82</v>
      </c>
      <c r="C17" s="256">
        <v>118.5</v>
      </c>
      <c r="D17" s="256">
        <v>120.3</v>
      </c>
      <c r="E17" s="256">
        <v>121.13</v>
      </c>
      <c r="F17" s="256">
        <v>127.85</v>
      </c>
      <c r="G17" s="256">
        <v>127.82</v>
      </c>
      <c r="H17" s="255">
        <v>133.84</v>
      </c>
    </row>
    <row r="18" spans="2:8">
      <c r="B18" s="257" t="s">
        <v>40</v>
      </c>
      <c r="C18" s="256">
        <v>381</v>
      </c>
      <c r="D18" s="256">
        <v>394.8</v>
      </c>
      <c r="E18" s="256">
        <v>380.32</v>
      </c>
      <c r="F18" s="256">
        <v>397.94</v>
      </c>
      <c r="G18" s="256">
        <v>422.31</v>
      </c>
      <c r="H18" s="255">
        <v>415.44</v>
      </c>
    </row>
    <row r="19" spans="2:8">
      <c r="B19" s="257" t="s">
        <v>83</v>
      </c>
      <c r="C19" s="258">
        <v>12.21</v>
      </c>
      <c r="D19" s="258">
        <v>16.78</v>
      </c>
      <c r="E19" s="258">
        <v>15.75</v>
      </c>
      <c r="F19" s="258">
        <v>19.8</v>
      </c>
      <c r="G19" s="258">
        <v>15.88</v>
      </c>
      <c r="H19" s="261">
        <v>14.7</v>
      </c>
    </row>
    <row r="20" spans="2:8">
      <c r="B20" s="259" t="s">
        <v>84</v>
      </c>
      <c r="C20" s="256">
        <f t="shared" ref="C20:H20" si="1">SUM(C17:C19)</f>
        <v>511.71</v>
      </c>
      <c r="D20" s="256">
        <f t="shared" si="1"/>
        <v>531.88</v>
      </c>
      <c r="E20" s="256">
        <f t="shared" si="1"/>
        <v>517.20000000000005</v>
      </c>
      <c r="F20" s="256">
        <f t="shared" si="1"/>
        <v>545.58999999999992</v>
      </c>
      <c r="G20" s="256">
        <f t="shared" si="1"/>
        <v>566.01</v>
      </c>
      <c r="H20" s="255">
        <f t="shared" si="1"/>
        <v>563.98</v>
      </c>
    </row>
    <row r="21" spans="2:8">
      <c r="B21" s="257"/>
      <c r="C21" s="256"/>
      <c r="D21" s="256"/>
      <c r="E21" s="256"/>
      <c r="F21" s="256"/>
      <c r="G21" s="256"/>
      <c r="H21" s="255"/>
    </row>
    <row r="22" spans="2:8">
      <c r="B22" s="254" t="s">
        <v>85</v>
      </c>
      <c r="C22" s="256"/>
      <c r="D22" s="256"/>
      <c r="E22" s="256"/>
      <c r="F22" s="256"/>
      <c r="G22" s="256"/>
      <c r="H22" s="255"/>
    </row>
    <row r="23" spans="2:8">
      <c r="B23" s="257" t="s">
        <v>86</v>
      </c>
      <c r="C23" s="256">
        <v>2383.56</v>
      </c>
      <c r="D23" s="256">
        <v>2293.1799999999998</v>
      </c>
      <c r="E23" s="256">
        <v>2142.1799999999998</v>
      </c>
      <c r="F23" s="256">
        <v>2228.98</v>
      </c>
      <c r="G23" s="256">
        <v>2272.86</v>
      </c>
      <c r="H23" s="255">
        <v>2047.97</v>
      </c>
    </row>
    <row r="24" spans="2:8">
      <c r="B24" s="257" t="s">
        <v>87</v>
      </c>
      <c r="C24" s="256">
        <v>1679.58</v>
      </c>
      <c r="D24" s="256">
        <v>1585.61</v>
      </c>
      <c r="E24" s="262">
        <v>1393.96</v>
      </c>
      <c r="F24" s="262">
        <v>1483.92</v>
      </c>
      <c r="G24" s="262">
        <v>1552.07</v>
      </c>
      <c r="H24" s="278">
        <v>1563.29</v>
      </c>
    </row>
    <row r="25" spans="2:8">
      <c r="B25" s="257" t="s">
        <v>88</v>
      </c>
      <c r="C25" s="256">
        <v>1583.71</v>
      </c>
      <c r="D25" s="256">
        <v>1494.05</v>
      </c>
      <c r="E25" s="256">
        <v>1265.9100000000001</v>
      </c>
      <c r="F25" s="256">
        <v>1190.6600000000001</v>
      </c>
      <c r="G25" s="256">
        <v>1254.99</v>
      </c>
      <c r="H25" s="255">
        <v>1172.9000000000001</v>
      </c>
    </row>
    <row r="26" spans="2:8">
      <c r="B26" s="257" t="s">
        <v>89</v>
      </c>
      <c r="C26" s="256">
        <v>33.53</v>
      </c>
      <c r="D26" s="256">
        <v>29.75</v>
      </c>
      <c r="E26" s="256">
        <v>28.33</v>
      </c>
      <c r="F26" s="256">
        <v>28.98</v>
      </c>
      <c r="G26" s="256">
        <v>25.92</v>
      </c>
      <c r="H26" s="255">
        <v>24.24</v>
      </c>
    </row>
    <row r="27" spans="2:8">
      <c r="B27" s="257" t="s">
        <v>90</v>
      </c>
      <c r="C27" s="256">
        <v>81.38</v>
      </c>
      <c r="D27" s="256">
        <v>106.47</v>
      </c>
      <c r="E27" s="256">
        <v>165.84</v>
      </c>
      <c r="F27" s="256">
        <v>186.96</v>
      </c>
      <c r="G27" s="256">
        <v>128.38</v>
      </c>
      <c r="H27" s="255">
        <v>140.12</v>
      </c>
    </row>
    <row r="28" spans="2:8">
      <c r="B28" s="257" t="s">
        <v>77</v>
      </c>
      <c r="C28" s="256">
        <v>22.3</v>
      </c>
      <c r="D28" s="256">
        <v>25.89</v>
      </c>
      <c r="E28" s="256">
        <v>17.46</v>
      </c>
      <c r="F28" s="256">
        <v>15.14</v>
      </c>
      <c r="G28" s="256">
        <v>16</v>
      </c>
      <c r="H28" s="255">
        <v>13.39</v>
      </c>
    </row>
    <row r="29" spans="2:8" s="265" customFormat="1">
      <c r="B29" s="263" t="s">
        <v>17</v>
      </c>
      <c r="C29" s="264">
        <v>53.94</v>
      </c>
      <c r="D29" s="264">
        <v>134.77000000000001</v>
      </c>
      <c r="E29" s="264">
        <v>235.58</v>
      </c>
      <c r="F29" s="264">
        <v>274.49</v>
      </c>
      <c r="G29" s="264">
        <v>272.04000000000002</v>
      </c>
      <c r="H29" s="279">
        <v>282.58</v>
      </c>
    </row>
    <row r="30" spans="2:8">
      <c r="B30" s="259" t="s">
        <v>84</v>
      </c>
      <c r="C30" s="266">
        <f t="shared" ref="C30:H30" si="2">SUM(C23:C29)</f>
        <v>5838</v>
      </c>
      <c r="D30" s="266">
        <f t="shared" si="2"/>
        <v>5669.7200000000012</v>
      </c>
      <c r="E30" s="266">
        <f t="shared" si="2"/>
        <v>5249.26</v>
      </c>
      <c r="F30" s="266">
        <f t="shared" si="2"/>
        <v>5409.13</v>
      </c>
      <c r="G30" s="266">
        <f t="shared" si="2"/>
        <v>5522.26</v>
      </c>
      <c r="H30" s="260">
        <f t="shared" si="2"/>
        <v>5244.49</v>
      </c>
    </row>
    <row r="31" spans="2:8">
      <c r="B31" s="259"/>
      <c r="C31" s="256"/>
      <c r="D31" s="256"/>
      <c r="E31" s="256"/>
      <c r="F31" s="256"/>
      <c r="G31" s="256"/>
      <c r="H31" s="255"/>
    </row>
    <row r="32" spans="2:8">
      <c r="B32" s="257" t="s">
        <v>91</v>
      </c>
      <c r="C32" s="256">
        <v>-69.13</v>
      </c>
      <c r="D32" s="256">
        <v>-66.599999999999994</v>
      </c>
      <c r="E32" s="256">
        <v>-118.51</v>
      </c>
      <c r="F32" s="256">
        <v>-360.06</v>
      </c>
      <c r="G32" s="256">
        <v>-180.57</v>
      </c>
      <c r="H32" s="255">
        <v>-258.70999999999998</v>
      </c>
    </row>
    <row r="33" spans="2:8">
      <c r="B33" s="257"/>
      <c r="C33" s="256"/>
      <c r="D33" s="256"/>
      <c r="E33" s="256"/>
      <c r="F33" s="256"/>
      <c r="G33" s="256"/>
      <c r="H33" s="255"/>
    </row>
    <row r="34" spans="2:8">
      <c r="B34" s="254" t="s">
        <v>92</v>
      </c>
      <c r="C34" s="268">
        <f t="shared" ref="C34:H34" si="3">C14+C20+C30+C32</f>
        <v>7392.15</v>
      </c>
      <c r="D34" s="268">
        <f t="shared" si="3"/>
        <v>7322.01</v>
      </c>
      <c r="E34" s="268">
        <f t="shared" si="3"/>
        <v>6913.63</v>
      </c>
      <c r="F34" s="268">
        <f t="shared" si="3"/>
        <v>6889.41</v>
      </c>
      <c r="G34" s="268">
        <f t="shared" si="3"/>
        <v>7121.9100000000008</v>
      </c>
      <c r="H34" s="267">
        <f t="shared" si="3"/>
        <v>6771.53</v>
      </c>
    </row>
    <row r="35" spans="2:8">
      <c r="B35" s="257"/>
      <c r="C35" s="256"/>
      <c r="D35" s="256"/>
      <c r="E35" s="256"/>
      <c r="F35" s="256"/>
      <c r="G35" s="256"/>
      <c r="H35" s="255"/>
    </row>
    <row r="36" spans="2:8">
      <c r="B36" s="251" t="s">
        <v>93</v>
      </c>
      <c r="C36" s="256"/>
      <c r="D36" s="256"/>
      <c r="E36" s="256"/>
      <c r="F36" s="256"/>
      <c r="G36" s="256"/>
      <c r="H36" s="255"/>
    </row>
    <row r="37" spans="2:8">
      <c r="B37" s="251"/>
      <c r="C37" s="256"/>
      <c r="D37" s="256"/>
      <c r="E37" s="256"/>
      <c r="F37" s="256"/>
      <c r="G37" s="256"/>
      <c r="H37" s="255"/>
    </row>
    <row r="38" spans="2:8">
      <c r="B38" s="254" t="s">
        <v>76</v>
      </c>
      <c r="C38" s="256"/>
      <c r="D38" s="256"/>
      <c r="E38" s="256"/>
      <c r="F38" s="256"/>
      <c r="G38" s="256"/>
      <c r="H38" s="255"/>
    </row>
    <row r="39" spans="2:8">
      <c r="B39" s="257" t="s">
        <v>44</v>
      </c>
      <c r="C39" s="256">
        <v>256.57</v>
      </c>
      <c r="D39" s="256">
        <v>250.86</v>
      </c>
      <c r="E39" s="256">
        <v>254.95</v>
      </c>
      <c r="F39" s="256">
        <v>262.05</v>
      </c>
      <c r="G39" s="256">
        <v>238.92</v>
      </c>
      <c r="H39" s="255">
        <v>261.95999999999998</v>
      </c>
    </row>
    <row r="40" spans="2:8">
      <c r="B40" s="257" t="s">
        <v>94</v>
      </c>
      <c r="C40" s="256">
        <v>216.4</v>
      </c>
      <c r="D40" s="256">
        <v>226.95</v>
      </c>
      <c r="E40" s="256">
        <v>245.39</v>
      </c>
      <c r="F40" s="256">
        <v>241.46</v>
      </c>
      <c r="G40" s="256">
        <v>245.43</v>
      </c>
      <c r="H40" s="255">
        <v>251.04</v>
      </c>
    </row>
    <row r="41" spans="2:8">
      <c r="B41" s="257" t="s">
        <v>95</v>
      </c>
      <c r="C41" s="256">
        <v>103.48</v>
      </c>
      <c r="D41" s="256">
        <v>104.17</v>
      </c>
      <c r="E41" s="256">
        <v>107.6</v>
      </c>
      <c r="F41" s="256">
        <v>112.95</v>
      </c>
      <c r="G41" s="256">
        <v>111.05</v>
      </c>
      <c r="H41" s="255">
        <v>114.31</v>
      </c>
    </row>
    <row r="42" spans="2:8">
      <c r="B42" s="257" t="s">
        <v>83</v>
      </c>
      <c r="C42" s="258">
        <v>95.53</v>
      </c>
      <c r="D42" s="258">
        <v>93.31</v>
      </c>
      <c r="E42" s="258">
        <v>112.67</v>
      </c>
      <c r="F42" s="258">
        <v>105.16</v>
      </c>
      <c r="G42" s="258">
        <v>85.11</v>
      </c>
      <c r="H42" s="261">
        <v>150.91999999999999</v>
      </c>
    </row>
    <row r="43" spans="2:8">
      <c r="B43" s="257"/>
      <c r="C43" s="256">
        <f t="shared" ref="C43:H43" si="4">SUM(C39:C42)</f>
        <v>671.98</v>
      </c>
      <c r="D43" s="256">
        <f t="shared" si="4"/>
        <v>675.29</v>
      </c>
      <c r="E43" s="256">
        <f t="shared" si="4"/>
        <v>720.6099999999999</v>
      </c>
      <c r="F43" s="256">
        <f t="shared" si="4"/>
        <v>721.62</v>
      </c>
      <c r="G43" s="256">
        <f t="shared" si="4"/>
        <v>680.51</v>
      </c>
      <c r="H43" s="255">
        <f t="shared" si="4"/>
        <v>778.2299999999999</v>
      </c>
    </row>
    <row r="44" spans="2:8">
      <c r="B44" s="257"/>
      <c r="C44" s="256"/>
      <c r="D44" s="256"/>
      <c r="E44" s="256"/>
      <c r="F44" s="256"/>
      <c r="G44" s="256"/>
      <c r="H44" s="255"/>
    </row>
    <row r="45" spans="2:8">
      <c r="B45" s="254" t="s">
        <v>15</v>
      </c>
      <c r="C45" s="256"/>
      <c r="D45" s="256"/>
      <c r="E45" s="256"/>
      <c r="F45" s="256"/>
      <c r="G45" s="256"/>
      <c r="H45" s="255"/>
    </row>
    <row r="46" spans="2:8">
      <c r="B46" s="269" t="s">
        <v>44</v>
      </c>
      <c r="C46" s="256">
        <v>45.53</v>
      </c>
      <c r="D46" s="256">
        <v>48.03</v>
      </c>
      <c r="E46" s="256">
        <v>50.45</v>
      </c>
      <c r="F46" s="256">
        <v>56.61</v>
      </c>
      <c r="G46" s="256">
        <v>59.93</v>
      </c>
      <c r="H46" s="255">
        <v>64.87</v>
      </c>
    </row>
    <row r="47" spans="2:8">
      <c r="B47" s="269" t="s">
        <v>83</v>
      </c>
      <c r="C47" s="258">
        <v>13.2</v>
      </c>
      <c r="D47" s="258">
        <v>15.21</v>
      </c>
      <c r="E47" s="258">
        <v>13.94</v>
      </c>
      <c r="F47" s="258">
        <v>10.39</v>
      </c>
      <c r="G47" s="258">
        <v>13.52</v>
      </c>
      <c r="H47" s="261">
        <v>12.92</v>
      </c>
    </row>
    <row r="48" spans="2:8">
      <c r="B48" s="257"/>
      <c r="C48" s="256">
        <f t="shared" ref="C48:H48" si="5">SUM(C46:C47)</f>
        <v>58.730000000000004</v>
      </c>
      <c r="D48" s="256">
        <f t="shared" si="5"/>
        <v>63.24</v>
      </c>
      <c r="E48" s="256">
        <f t="shared" si="5"/>
        <v>64.39</v>
      </c>
      <c r="F48" s="256">
        <f t="shared" si="5"/>
        <v>67</v>
      </c>
      <c r="G48" s="256">
        <f t="shared" si="5"/>
        <v>73.45</v>
      </c>
      <c r="H48" s="255">
        <f t="shared" si="5"/>
        <v>77.790000000000006</v>
      </c>
    </row>
    <row r="49" spans="2:8">
      <c r="B49" s="257"/>
      <c r="C49" s="256"/>
      <c r="D49" s="256"/>
      <c r="E49" s="256"/>
      <c r="F49" s="256"/>
      <c r="G49" s="256"/>
      <c r="H49" s="255"/>
    </row>
    <row r="50" spans="2:8">
      <c r="B50" s="254" t="s">
        <v>12</v>
      </c>
      <c r="C50" s="258">
        <v>212.4</v>
      </c>
      <c r="D50" s="258">
        <v>307.87</v>
      </c>
      <c r="E50" s="258">
        <v>338.44</v>
      </c>
      <c r="F50" s="258">
        <v>326.44</v>
      </c>
      <c r="G50" s="258">
        <v>278.69</v>
      </c>
      <c r="H50" s="261">
        <v>337.21</v>
      </c>
    </row>
    <row r="51" spans="2:8">
      <c r="B51" s="257"/>
      <c r="C51" s="256"/>
      <c r="D51" s="256"/>
      <c r="E51" s="256"/>
      <c r="F51" s="256"/>
      <c r="G51" s="256"/>
      <c r="H51" s="255"/>
    </row>
    <row r="52" spans="2:8">
      <c r="B52" s="254" t="s">
        <v>96</v>
      </c>
      <c r="C52" s="268">
        <f t="shared" ref="C52:H52" si="6">C43+C48+C50</f>
        <v>943.11</v>
      </c>
      <c r="D52" s="268">
        <f t="shared" si="6"/>
        <v>1046.4000000000001</v>
      </c>
      <c r="E52" s="268">
        <f t="shared" si="6"/>
        <v>1123.4399999999998</v>
      </c>
      <c r="F52" s="268">
        <f t="shared" si="6"/>
        <v>1115.06</v>
      </c>
      <c r="G52" s="268">
        <f t="shared" si="6"/>
        <v>1032.6500000000001</v>
      </c>
      <c r="H52" s="267">
        <f t="shared" si="6"/>
        <v>1193.2299999999998</v>
      </c>
    </row>
    <row r="53" spans="2:8">
      <c r="B53" s="254"/>
      <c r="C53" s="268"/>
      <c r="D53" s="268"/>
      <c r="E53" s="268"/>
      <c r="F53" s="268"/>
      <c r="G53" s="268"/>
      <c r="H53" s="267"/>
    </row>
    <row r="54" spans="2:8">
      <c r="B54" s="257"/>
      <c r="C54" s="256"/>
      <c r="D54" s="256"/>
      <c r="E54" s="256"/>
      <c r="F54" s="256"/>
      <c r="G54" s="256"/>
      <c r="H54" s="255"/>
    </row>
    <row r="55" spans="2:8">
      <c r="B55" s="251" t="s">
        <v>97</v>
      </c>
      <c r="C55" s="268">
        <f t="shared" ref="C55:H55" si="7">C34+C52</f>
        <v>8335.26</v>
      </c>
      <c r="D55" s="268">
        <f t="shared" si="7"/>
        <v>8368.41</v>
      </c>
      <c r="E55" s="268">
        <f t="shared" si="7"/>
        <v>8037.07</v>
      </c>
      <c r="F55" s="268">
        <f t="shared" si="7"/>
        <v>8004.4699999999993</v>
      </c>
      <c r="G55" s="268">
        <f t="shared" si="7"/>
        <v>8154.5600000000013</v>
      </c>
      <c r="H55" s="267">
        <f t="shared" si="7"/>
        <v>7964.7599999999993</v>
      </c>
    </row>
    <row r="56" spans="2:8" ht="15.75" thickBot="1">
      <c r="B56" s="270"/>
      <c r="C56" s="272"/>
      <c r="D56" s="272"/>
      <c r="E56" s="272"/>
      <c r="F56" s="272"/>
      <c r="G56" s="272"/>
      <c r="H56" s="271"/>
    </row>
    <row r="57" spans="2:8">
      <c r="C57" s="273"/>
      <c r="D57" s="273"/>
      <c r="E57" s="273"/>
      <c r="F57" s="273"/>
      <c r="G57" s="273"/>
      <c r="H57" s="273"/>
    </row>
    <row r="58" spans="2:8">
      <c r="B58" s="274"/>
    </row>
  </sheetData>
  <mergeCells count="1">
    <mergeCell ref="B2:G3"/>
  </mergeCells>
  <pageMargins left="0.7" right="0.7" top="0.75" bottom="0.75" header="0.3" footer="0.3"/>
  <pageSetup scale="7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H94"/>
  <sheetViews>
    <sheetView showGridLines="0" zoomScaleNormal="100" zoomScaleSheetLayoutView="100" workbookViewId="0">
      <pane xSplit="2" ySplit="3" topLeftCell="C47" activePane="bottomRight" state="frozen"/>
      <selection activeCell="W62" sqref="W62"/>
      <selection pane="topRight" activeCell="W62" sqref="W62"/>
      <selection pane="bottomLeft" activeCell="W62" sqref="W62"/>
      <selection pane="bottomRight" activeCell="D67" sqref="D67"/>
    </sheetView>
  </sheetViews>
  <sheetFormatPr defaultColWidth="9.140625" defaultRowHeight="12.75"/>
  <cols>
    <col min="1" max="1" width="9.140625" style="15"/>
    <col min="2" max="2" width="28.7109375" style="4" customWidth="1"/>
    <col min="3" max="3" width="15.85546875" style="4" customWidth="1"/>
    <col min="4" max="6" width="15.5703125" style="4" customWidth="1"/>
    <col min="7" max="7" width="16" style="4" customWidth="1"/>
    <col min="8" max="8" width="17.85546875" style="4" customWidth="1"/>
    <col min="9" max="16384" width="9.140625" style="15"/>
  </cols>
  <sheetData>
    <row r="1" spans="2:8" ht="7.5" customHeight="1"/>
    <row r="2" spans="2:8" ht="42" customHeight="1" thickBot="1">
      <c r="B2" s="408" t="s">
        <v>62</v>
      </c>
      <c r="C2" s="408"/>
      <c r="D2" s="408"/>
      <c r="E2" s="408"/>
      <c r="F2" s="408"/>
      <c r="G2" s="408"/>
      <c r="H2" s="165"/>
    </row>
    <row r="3" spans="2:8" ht="26.25" customHeight="1" thickBot="1">
      <c r="B3" s="244"/>
      <c r="C3" s="245" t="s">
        <v>29</v>
      </c>
      <c r="D3" s="245" t="s">
        <v>30</v>
      </c>
      <c r="E3" s="245" t="s">
        <v>31</v>
      </c>
      <c r="F3" s="245" t="s">
        <v>32</v>
      </c>
      <c r="G3" s="245" t="s">
        <v>33</v>
      </c>
      <c r="H3" s="246" t="s">
        <v>34</v>
      </c>
    </row>
    <row r="4" spans="2:8" ht="15" customHeight="1">
      <c r="B4" s="166"/>
      <c r="C4" s="56"/>
      <c r="D4" s="56"/>
      <c r="E4" s="56"/>
      <c r="F4" s="56"/>
      <c r="G4" s="56"/>
      <c r="H4" s="139"/>
    </row>
    <row r="5" spans="2:8" ht="14.1" customHeight="1">
      <c r="B5" s="167" t="s">
        <v>38</v>
      </c>
      <c r="C5" s="168"/>
      <c r="D5" s="168"/>
      <c r="E5" s="168"/>
      <c r="F5" s="168"/>
      <c r="G5" s="168"/>
      <c r="H5" s="169"/>
    </row>
    <row r="6" spans="2:8" ht="12.6" customHeight="1">
      <c r="B6" s="170" t="s">
        <v>39</v>
      </c>
      <c r="C6" s="171">
        <v>376099</v>
      </c>
      <c r="D6" s="171">
        <v>386349</v>
      </c>
      <c r="E6" s="171">
        <v>398531</v>
      </c>
      <c r="F6" s="171">
        <v>412158</v>
      </c>
      <c r="G6" s="171">
        <v>418953</v>
      </c>
      <c r="H6" s="172">
        <v>414061</v>
      </c>
    </row>
    <row r="7" spans="2:8" ht="12.6" customHeight="1">
      <c r="B7" s="170" t="s">
        <v>40</v>
      </c>
      <c r="C7" s="171">
        <v>2230140</v>
      </c>
      <c r="D7" s="171">
        <v>2324601</v>
      </c>
      <c r="E7" s="171">
        <v>2451870</v>
      </c>
      <c r="F7" s="171">
        <v>2560672</v>
      </c>
      <c r="G7" s="171">
        <v>2597587</v>
      </c>
      <c r="H7" s="172">
        <v>2609267</v>
      </c>
    </row>
    <row r="8" spans="2:8" ht="12.75" customHeight="1">
      <c r="B8" s="170" t="s">
        <v>41</v>
      </c>
      <c r="C8" s="171">
        <v>86184</v>
      </c>
      <c r="D8" s="171">
        <v>86440</v>
      </c>
      <c r="E8" s="171">
        <v>86721</v>
      </c>
      <c r="F8" s="171">
        <v>89051</v>
      </c>
      <c r="G8" s="171">
        <v>95479</v>
      </c>
      <c r="H8" s="172">
        <v>110595</v>
      </c>
    </row>
    <row r="9" spans="2:8" ht="12.6" customHeight="1">
      <c r="B9" s="170" t="s">
        <v>44</v>
      </c>
      <c r="C9" s="171">
        <v>354851</v>
      </c>
      <c r="D9" s="171">
        <v>357698</v>
      </c>
      <c r="E9" s="171">
        <v>363140</v>
      </c>
      <c r="F9" s="171">
        <v>367455</v>
      </c>
      <c r="G9" s="171">
        <v>369099</v>
      </c>
      <c r="H9" s="172">
        <v>371935</v>
      </c>
    </row>
    <row r="10" spans="2:8" ht="7.5" customHeight="1">
      <c r="B10" s="173"/>
      <c r="C10" s="174"/>
      <c r="D10" s="174"/>
      <c r="E10" s="174"/>
      <c r="F10" s="174"/>
      <c r="G10" s="174"/>
      <c r="H10" s="175"/>
    </row>
    <row r="11" spans="2:8" ht="14.25" customHeight="1" thickBot="1">
      <c r="B11" s="176" t="s">
        <v>63</v>
      </c>
      <c r="C11" s="177">
        <v>3047274</v>
      </c>
      <c r="D11" s="177">
        <v>3155088</v>
      </c>
      <c r="E11" s="177">
        <v>3300262</v>
      </c>
      <c r="F11" s="177">
        <v>3429336</v>
      </c>
      <c r="G11" s="177">
        <f>SUM(G6:G9)</f>
        <v>3481118</v>
      </c>
      <c r="H11" s="178">
        <f>SUM(H6:H9)</f>
        <v>3505858</v>
      </c>
    </row>
    <row r="12" spans="2:8" ht="15" customHeight="1">
      <c r="B12" s="167" t="s">
        <v>45</v>
      </c>
      <c r="C12" s="171"/>
      <c r="D12" s="171"/>
      <c r="E12" s="171"/>
      <c r="F12" s="171"/>
      <c r="G12" s="171"/>
      <c r="H12" s="172"/>
    </row>
    <row r="13" spans="2:8" ht="12.6" customHeight="1">
      <c r="B13" s="170" t="s">
        <v>39</v>
      </c>
      <c r="C13" s="171">
        <v>804702.00000000012</v>
      </c>
      <c r="D13" s="171">
        <v>813257</v>
      </c>
      <c r="E13" s="171">
        <v>804722</v>
      </c>
      <c r="F13" s="171">
        <v>803794</v>
      </c>
      <c r="G13" s="171">
        <v>784757</v>
      </c>
      <c r="H13" s="172">
        <v>779107</v>
      </c>
    </row>
    <row r="14" spans="2:8" ht="12.6" customHeight="1">
      <c r="B14" s="170" t="s">
        <v>40</v>
      </c>
      <c r="C14" s="171">
        <v>53393522.999999985</v>
      </c>
      <c r="D14" s="171">
        <v>62407561</v>
      </c>
      <c r="E14" s="171">
        <v>65744571</v>
      </c>
      <c r="F14" s="171">
        <v>67673854</v>
      </c>
      <c r="G14" s="171">
        <v>68193839</v>
      </c>
      <c r="H14" s="172">
        <v>68958137</v>
      </c>
    </row>
    <row r="15" spans="2:8" ht="12.6" customHeight="1">
      <c r="B15" s="170" t="s">
        <v>44</v>
      </c>
      <c r="C15" s="171">
        <v>85770.000000000015</v>
      </c>
      <c r="D15" s="171">
        <v>77162</v>
      </c>
      <c r="E15" s="180">
        <v>0</v>
      </c>
      <c r="F15" s="180">
        <v>0</v>
      </c>
      <c r="G15" s="180">
        <v>0</v>
      </c>
      <c r="H15" s="181">
        <v>0</v>
      </c>
    </row>
    <row r="16" spans="2:8" ht="5.0999999999999996" customHeight="1">
      <c r="B16" s="170"/>
      <c r="C16" s="171"/>
      <c r="D16" s="171"/>
      <c r="E16" s="171"/>
      <c r="F16" s="171"/>
      <c r="G16" s="171"/>
      <c r="H16" s="172"/>
    </row>
    <row r="17" spans="2:8" ht="13.5" thickBot="1">
      <c r="B17" s="176" t="s">
        <v>63</v>
      </c>
      <c r="C17" s="177">
        <v>54283994.999999985</v>
      </c>
      <c r="D17" s="177">
        <v>63297980</v>
      </c>
      <c r="E17" s="177">
        <v>66549293</v>
      </c>
      <c r="F17" s="177">
        <v>68477648</v>
      </c>
      <c r="G17" s="177">
        <f>SUM(G13:G15)</f>
        <v>68978596</v>
      </c>
      <c r="H17" s="178">
        <f>SUM(H13:H15)</f>
        <v>69737244</v>
      </c>
    </row>
    <row r="18" spans="2:8" s="184" customFormat="1" ht="13.5" customHeight="1">
      <c r="B18" s="182" t="s">
        <v>46</v>
      </c>
      <c r="C18" s="179"/>
      <c r="D18" s="179"/>
      <c r="E18" s="179"/>
      <c r="F18" s="179"/>
      <c r="G18" s="179"/>
      <c r="H18" s="183"/>
    </row>
    <row r="19" spans="2:8" ht="15" customHeight="1" thickBot="1">
      <c r="B19" s="176" t="s">
        <v>40</v>
      </c>
      <c r="C19" s="177">
        <v>12327653</v>
      </c>
      <c r="D19" s="177">
        <v>12301895</v>
      </c>
      <c r="E19" s="177">
        <v>11187176</v>
      </c>
      <c r="F19" s="177">
        <v>10968261</v>
      </c>
      <c r="G19" s="177">
        <v>10631010</v>
      </c>
      <c r="H19" s="178">
        <v>10793583</v>
      </c>
    </row>
    <row r="20" spans="2:8" ht="14.25" customHeight="1">
      <c r="B20" s="167" t="s">
        <v>47</v>
      </c>
      <c r="C20" s="171"/>
      <c r="D20" s="171"/>
      <c r="E20" s="171"/>
      <c r="F20" s="171"/>
      <c r="G20" s="171"/>
      <c r="H20" s="172"/>
    </row>
    <row r="21" spans="2:8" ht="12.6" customHeight="1">
      <c r="B21" s="170" t="s">
        <v>39</v>
      </c>
      <c r="C21" s="171">
        <v>192427.00000000003</v>
      </c>
      <c r="D21" s="171">
        <v>196142</v>
      </c>
      <c r="E21" s="171">
        <v>199206</v>
      </c>
      <c r="F21" s="171">
        <v>202025.99999999997</v>
      </c>
      <c r="G21" s="171">
        <v>204852</v>
      </c>
      <c r="H21" s="172">
        <v>206259</v>
      </c>
    </row>
    <row r="22" spans="2:8" ht="12.6" customHeight="1">
      <c r="B22" s="170" t="s">
        <v>40</v>
      </c>
      <c r="C22" s="171">
        <v>2262174.0000000009</v>
      </c>
      <c r="D22" s="171">
        <v>2347908</v>
      </c>
      <c r="E22" s="171">
        <v>2457075</v>
      </c>
      <c r="F22" s="171">
        <v>2488703.9999999995</v>
      </c>
      <c r="G22" s="171">
        <v>2494656.9999999991</v>
      </c>
      <c r="H22" s="172">
        <v>2510969</v>
      </c>
    </row>
    <row r="23" spans="2:8" ht="11.45" hidden="1" customHeight="1">
      <c r="B23" s="170" t="s">
        <v>41</v>
      </c>
      <c r="C23" s="171"/>
      <c r="D23" s="171"/>
      <c r="E23" s="171"/>
      <c r="F23" s="171"/>
      <c r="G23" s="171"/>
      <c r="H23" s="172"/>
    </row>
    <row r="24" spans="2:8" ht="11.45" customHeight="1">
      <c r="B24" s="170" t="s">
        <v>44</v>
      </c>
      <c r="C24" s="171">
        <v>59630.000000000007</v>
      </c>
      <c r="D24" s="171">
        <v>57654</v>
      </c>
      <c r="E24" s="171">
        <v>58435</v>
      </c>
      <c r="F24" s="171">
        <v>62410</v>
      </c>
      <c r="G24" s="171">
        <v>66886</v>
      </c>
      <c r="H24" s="172">
        <v>70770.999999999985</v>
      </c>
    </row>
    <row r="25" spans="2:8" ht="5.0999999999999996" customHeight="1">
      <c r="B25" s="170"/>
      <c r="C25" s="171"/>
      <c r="D25" s="171"/>
      <c r="E25" s="171"/>
      <c r="F25" s="171"/>
      <c r="G25" s="171"/>
      <c r="H25" s="172"/>
    </row>
    <row r="26" spans="2:8" ht="13.5" thickBot="1">
      <c r="B26" s="176" t="s">
        <v>63</v>
      </c>
      <c r="C26" s="177">
        <v>2514231.0000000009</v>
      </c>
      <c r="D26" s="177">
        <v>2601704</v>
      </c>
      <c r="E26" s="177">
        <v>2714716</v>
      </c>
      <c r="F26" s="177">
        <v>2753139.9999999995</v>
      </c>
      <c r="G26" s="177">
        <f>SUM(G21:G24)</f>
        <v>2766394.9999999991</v>
      </c>
      <c r="H26" s="178">
        <f>SUM(H21:H24)</f>
        <v>2787999</v>
      </c>
    </row>
    <row r="27" spans="2:8" ht="15.75" customHeight="1">
      <c r="B27" s="185" t="s">
        <v>55</v>
      </c>
      <c r="C27" s="186"/>
      <c r="D27" s="186"/>
      <c r="E27" s="186"/>
      <c r="F27" s="186"/>
      <c r="G27" s="186"/>
      <c r="H27" s="187"/>
    </row>
    <row r="28" spans="2:8" ht="17.25" customHeight="1" thickBot="1">
      <c r="B28" s="188" t="s">
        <v>40</v>
      </c>
      <c r="C28" s="189">
        <v>1013483</v>
      </c>
      <c r="D28" s="189">
        <v>2236194</v>
      </c>
      <c r="E28" s="189">
        <v>3444587</v>
      </c>
      <c r="F28" s="189">
        <v>3951566</v>
      </c>
      <c r="G28" s="189">
        <v>4766983</v>
      </c>
      <c r="H28" s="178">
        <v>5817872</v>
      </c>
    </row>
    <row r="29" spans="2:8" ht="17.25" customHeight="1">
      <c r="B29" s="190" t="s">
        <v>64</v>
      </c>
      <c r="C29" s="179"/>
      <c r="D29" s="179"/>
      <c r="E29" s="179"/>
      <c r="F29" s="179"/>
      <c r="G29" s="179"/>
      <c r="H29" s="175"/>
    </row>
    <row r="30" spans="2:8">
      <c r="B30" s="191" t="s">
        <v>63</v>
      </c>
      <c r="C30" s="193">
        <v>351200</v>
      </c>
      <c r="D30" s="193">
        <v>278900</v>
      </c>
      <c r="E30" s="193">
        <v>135278.19717421872</v>
      </c>
      <c r="F30" s="193">
        <v>122397</v>
      </c>
      <c r="G30" s="193">
        <v>116401</v>
      </c>
      <c r="H30" s="194">
        <v>116401</v>
      </c>
    </row>
    <row r="31" spans="2:8" ht="5.25" customHeight="1">
      <c r="B31" s="170"/>
      <c r="C31" s="179"/>
      <c r="D31" s="179"/>
      <c r="E31" s="179"/>
      <c r="F31" s="179"/>
      <c r="G31" s="179"/>
      <c r="H31" s="175"/>
    </row>
    <row r="32" spans="2:8" s="4" customFormat="1" ht="12" customHeight="1">
      <c r="B32" s="195" t="s">
        <v>18</v>
      </c>
      <c r="C32" s="196"/>
      <c r="D32" s="196"/>
      <c r="E32" s="196"/>
      <c r="F32" s="196"/>
      <c r="G32" s="196"/>
      <c r="H32" s="197"/>
    </row>
    <row r="33" spans="2:8" s="4" customFormat="1" ht="11.45" customHeight="1">
      <c r="B33" s="198" t="s">
        <v>39</v>
      </c>
      <c r="C33" s="199">
        <f t="shared" ref="C33:F33" si="0">+C40+C47+C53+C58+C60+C66</f>
        <v>1267884</v>
      </c>
      <c r="D33" s="199">
        <f t="shared" si="0"/>
        <v>1310453</v>
      </c>
      <c r="E33" s="199">
        <f t="shared" si="0"/>
        <v>1335197</v>
      </c>
      <c r="F33" s="199">
        <f t="shared" si="0"/>
        <v>1359127</v>
      </c>
      <c r="G33" s="199">
        <f>+G40+G47+G53+G58+G60+G66</f>
        <v>1361143</v>
      </c>
      <c r="H33" s="200">
        <f>+H40+H47+H53+H58+H60+H66</f>
        <v>1389576.7727777078</v>
      </c>
    </row>
    <row r="34" spans="2:8" s="4" customFormat="1" ht="11.45" customHeight="1">
      <c r="B34" s="198" t="s">
        <v>40</v>
      </c>
      <c r="C34" s="199">
        <f t="shared" ref="C34:F34" si="1">+C41+C48+C54+C61+C67</f>
        <v>19334131</v>
      </c>
      <c r="D34" s="199">
        <f t="shared" si="1"/>
        <v>19865349</v>
      </c>
      <c r="E34" s="199">
        <f t="shared" si="1"/>
        <v>19965100</v>
      </c>
      <c r="F34" s="199">
        <f t="shared" si="1"/>
        <v>20861346.273953408</v>
      </c>
      <c r="G34" s="199">
        <f>+G41+G48+G54+G61+G67</f>
        <v>21108523</v>
      </c>
      <c r="H34" s="200">
        <f>+H41+H48+H54+H61+H67</f>
        <v>20915900</v>
      </c>
    </row>
    <row r="35" spans="2:8" s="4" customFormat="1" ht="11.45" customHeight="1">
      <c r="B35" s="198" t="s">
        <v>41</v>
      </c>
      <c r="C35" s="199">
        <f t="shared" ref="C35:F35" si="2">+C42+C62+C55</f>
        <v>1665065.9999999998</v>
      </c>
      <c r="D35" s="199">
        <f t="shared" si="2"/>
        <v>2006832.9999999998</v>
      </c>
      <c r="E35" s="199">
        <f t="shared" si="2"/>
        <v>2135301</v>
      </c>
      <c r="F35" s="199">
        <f t="shared" si="2"/>
        <v>1791218.7260465904</v>
      </c>
      <c r="G35" s="199">
        <f>+G42+G62+G55</f>
        <v>1475190</v>
      </c>
      <c r="H35" s="200">
        <f>+H42+H62+H55</f>
        <v>1496485.5545955652</v>
      </c>
    </row>
    <row r="36" spans="2:8" s="4" customFormat="1" ht="11.45" customHeight="1">
      <c r="B36" s="198" t="s">
        <v>44</v>
      </c>
      <c r="C36" s="199">
        <f t="shared" ref="C36:F36" si="3">+C49</f>
        <v>23560</v>
      </c>
      <c r="D36" s="199">
        <f t="shared" si="3"/>
        <v>28996.000000000004</v>
      </c>
      <c r="E36" s="199">
        <f t="shared" si="3"/>
        <v>35253</v>
      </c>
      <c r="F36" s="199">
        <f t="shared" si="3"/>
        <v>38428</v>
      </c>
      <c r="G36" s="199">
        <f>+G49</f>
        <v>41225</v>
      </c>
      <c r="H36" s="200">
        <f>+H49</f>
        <v>46159</v>
      </c>
    </row>
    <row r="37" spans="2:8" s="4" customFormat="1" ht="5.0999999999999996" customHeight="1">
      <c r="B37" s="198"/>
      <c r="C37" s="199"/>
      <c r="D37" s="199"/>
      <c r="E37" s="199"/>
      <c r="F37" s="199"/>
      <c r="G37" s="199"/>
      <c r="H37" s="200"/>
    </row>
    <row r="38" spans="2:8" s="4" customFormat="1">
      <c r="B38" s="201" t="s">
        <v>63</v>
      </c>
      <c r="C38" s="202">
        <f t="shared" ref="C38:H38" si="4">+C33+C34+C35+C36</f>
        <v>22290641</v>
      </c>
      <c r="D38" s="202">
        <f t="shared" si="4"/>
        <v>23211631</v>
      </c>
      <c r="E38" s="202">
        <f t="shared" si="4"/>
        <v>23470851</v>
      </c>
      <c r="F38" s="202">
        <f t="shared" si="4"/>
        <v>24050120</v>
      </c>
      <c r="G38" s="202">
        <f t="shared" si="4"/>
        <v>23986081</v>
      </c>
      <c r="H38" s="203">
        <f t="shared" si="4"/>
        <v>23848121.32737327</v>
      </c>
    </row>
    <row r="39" spans="2:8" s="4" customFormat="1" ht="12.75" customHeight="1">
      <c r="B39" s="167" t="s">
        <v>48</v>
      </c>
      <c r="C39" s="204"/>
      <c r="D39" s="204"/>
      <c r="E39" s="204"/>
      <c r="F39" s="204"/>
      <c r="G39" s="204"/>
      <c r="H39" s="205"/>
    </row>
    <row r="40" spans="2:8" s="4" customFormat="1" ht="12.6" customHeight="1">
      <c r="B40" s="170" t="s">
        <v>39</v>
      </c>
      <c r="C40" s="171">
        <v>278826</v>
      </c>
      <c r="D40" s="171">
        <v>273670</v>
      </c>
      <c r="E40" s="171">
        <v>274181</v>
      </c>
      <c r="F40" s="171">
        <v>278620</v>
      </c>
      <c r="G40" s="171">
        <v>275832</v>
      </c>
      <c r="H40" s="172">
        <v>285699</v>
      </c>
    </row>
    <row r="41" spans="2:8" s="4" customFormat="1" ht="12.6" customHeight="1">
      <c r="B41" s="170" t="s">
        <v>40</v>
      </c>
      <c r="C41" s="171">
        <v>2042553</v>
      </c>
      <c r="D41" s="171">
        <v>2103461</v>
      </c>
      <c r="E41" s="171">
        <v>1999538</v>
      </c>
      <c r="F41" s="171">
        <v>1990188</v>
      </c>
      <c r="G41" s="171">
        <v>1842841</v>
      </c>
      <c r="H41" s="172">
        <v>1691673</v>
      </c>
    </row>
    <row r="42" spans="2:8" s="4" customFormat="1" ht="12.6" customHeight="1">
      <c r="B42" s="170" t="s">
        <v>41</v>
      </c>
      <c r="C42" s="171">
        <v>97363</v>
      </c>
      <c r="D42" s="171">
        <v>138000</v>
      </c>
      <c r="E42" s="171">
        <v>193167</v>
      </c>
      <c r="F42" s="171">
        <v>240291</v>
      </c>
      <c r="G42" s="171">
        <v>263181</v>
      </c>
      <c r="H42" s="172">
        <v>291357</v>
      </c>
    </row>
    <row r="43" spans="2:8" s="4" customFormat="1" ht="12.6" hidden="1" customHeight="1">
      <c r="B43" s="170" t="s">
        <v>44</v>
      </c>
      <c r="C43" s="171"/>
      <c r="D43" s="171"/>
      <c r="E43" s="171"/>
      <c r="F43" s="171"/>
      <c r="G43" s="171"/>
      <c r="H43" s="172"/>
    </row>
    <row r="44" spans="2:8" s="4" customFormat="1" ht="5.0999999999999996" customHeight="1">
      <c r="B44" s="170"/>
      <c r="C44" s="171"/>
      <c r="D44" s="171"/>
      <c r="E44" s="171"/>
      <c r="F44" s="171"/>
      <c r="G44" s="171"/>
      <c r="H44" s="172"/>
    </row>
    <row r="45" spans="2:8" s="4" customFormat="1">
      <c r="B45" s="206" t="s">
        <v>63</v>
      </c>
      <c r="C45" s="192">
        <v>2418742</v>
      </c>
      <c r="D45" s="192">
        <v>2515131</v>
      </c>
      <c r="E45" s="192">
        <v>2466886</v>
      </c>
      <c r="F45" s="192">
        <v>2509099</v>
      </c>
      <c r="G45" s="192">
        <f>SUM(G40:G42)</f>
        <v>2381854</v>
      </c>
      <c r="H45" s="207">
        <f>SUM(H40:H42)</f>
        <v>2268729</v>
      </c>
    </row>
    <row r="46" spans="2:8" s="4" customFormat="1" ht="14.25" customHeight="1">
      <c r="B46" s="167" t="s">
        <v>49</v>
      </c>
      <c r="C46" s="171"/>
      <c r="D46" s="171"/>
      <c r="E46" s="171"/>
      <c r="F46" s="171"/>
      <c r="G46" s="171"/>
      <c r="H46" s="172"/>
    </row>
    <row r="47" spans="2:8" s="4" customFormat="1" ht="12.6" customHeight="1">
      <c r="B47" s="170" t="s">
        <v>39</v>
      </c>
      <c r="C47" s="171">
        <v>297366</v>
      </c>
      <c r="D47" s="171">
        <v>308072</v>
      </c>
      <c r="E47" s="171">
        <v>316836</v>
      </c>
      <c r="F47" s="171">
        <v>320553</v>
      </c>
      <c r="G47" s="171">
        <v>331092</v>
      </c>
      <c r="H47" s="172">
        <v>338498</v>
      </c>
    </row>
    <row r="48" spans="2:8" s="4" customFormat="1" ht="12.6" customHeight="1">
      <c r="B48" s="170" t="s">
        <v>40</v>
      </c>
      <c r="C48" s="171">
        <v>7171582</v>
      </c>
      <c r="D48" s="171">
        <v>7215366</v>
      </c>
      <c r="E48" s="171">
        <v>7076290</v>
      </c>
      <c r="F48" s="171">
        <v>6940641</v>
      </c>
      <c r="G48" s="171">
        <v>7135698</v>
      </c>
      <c r="H48" s="172">
        <v>7106572.0000000009</v>
      </c>
    </row>
    <row r="49" spans="2:8" s="4" customFormat="1" ht="12" customHeight="1">
      <c r="B49" s="170" t="s">
        <v>44</v>
      </c>
      <c r="C49" s="171">
        <v>23560</v>
      </c>
      <c r="D49" s="171">
        <v>28996.000000000004</v>
      </c>
      <c r="E49" s="171">
        <v>35253</v>
      </c>
      <c r="F49" s="171">
        <v>38428</v>
      </c>
      <c r="G49" s="171">
        <v>41225</v>
      </c>
      <c r="H49" s="172">
        <v>46159</v>
      </c>
    </row>
    <row r="50" spans="2:8" s="4" customFormat="1" ht="4.5" customHeight="1">
      <c r="B50" s="170"/>
      <c r="C50" s="171"/>
      <c r="D50" s="171"/>
      <c r="E50" s="171"/>
      <c r="F50" s="171"/>
      <c r="G50" s="171"/>
      <c r="H50" s="172"/>
    </row>
    <row r="51" spans="2:8" s="4" customFormat="1" ht="14.25" customHeight="1">
      <c r="B51" s="206" t="s">
        <v>63</v>
      </c>
      <c r="C51" s="192">
        <v>7492508</v>
      </c>
      <c r="D51" s="192">
        <v>7552434</v>
      </c>
      <c r="E51" s="192">
        <f>SUM(E47:E49)</f>
        <v>7428379</v>
      </c>
      <c r="F51" s="192">
        <v>7299622</v>
      </c>
      <c r="G51" s="192">
        <f>SUM(G47:G49)</f>
        <v>7508015</v>
      </c>
      <c r="H51" s="207">
        <f>SUM(H47:H49)</f>
        <v>7491229.0000000009</v>
      </c>
    </row>
    <row r="52" spans="2:8" s="4" customFormat="1" ht="13.5" customHeight="1">
      <c r="B52" s="167" t="s">
        <v>50</v>
      </c>
      <c r="C52" s="204"/>
      <c r="D52" s="204"/>
      <c r="E52" s="204"/>
      <c r="F52" s="204"/>
      <c r="G52" s="204"/>
      <c r="H52" s="205"/>
    </row>
    <row r="53" spans="2:8" s="4" customFormat="1" ht="12.6" customHeight="1">
      <c r="B53" s="170" t="s">
        <v>39</v>
      </c>
      <c r="C53" s="180">
        <v>635520</v>
      </c>
      <c r="D53" s="180">
        <v>671371</v>
      </c>
      <c r="E53" s="180">
        <v>682651.99999999988</v>
      </c>
      <c r="F53" s="171">
        <v>693842</v>
      </c>
      <c r="G53" s="171">
        <v>686570.99999999988</v>
      </c>
      <c r="H53" s="172">
        <v>691365.7727777079</v>
      </c>
    </row>
    <row r="54" spans="2:8" s="4" customFormat="1" ht="12.6" customHeight="1">
      <c r="B54" s="170" t="s">
        <v>40</v>
      </c>
      <c r="C54" s="180">
        <v>9280800</v>
      </c>
      <c r="D54" s="180">
        <v>9717144</v>
      </c>
      <c r="E54" s="171">
        <v>10038305</v>
      </c>
      <c r="F54" s="171">
        <v>11035703.273953408</v>
      </c>
      <c r="G54" s="171">
        <v>11192401</v>
      </c>
      <c r="H54" s="172">
        <v>11168368</v>
      </c>
    </row>
    <row r="55" spans="2:8" s="4" customFormat="1">
      <c r="B55" s="170" t="s">
        <v>41</v>
      </c>
      <c r="C55" s="180">
        <v>1533131.9999999998</v>
      </c>
      <c r="D55" s="180">
        <v>1836018.9999999998</v>
      </c>
      <c r="E55" s="171">
        <v>1909314</v>
      </c>
      <c r="F55" s="171">
        <v>1519868.7260465904</v>
      </c>
      <c r="G55" s="171">
        <v>1182497</v>
      </c>
      <c r="H55" s="172">
        <v>1177498.5545955652</v>
      </c>
    </row>
    <row r="56" spans="2:8" s="4" customFormat="1" ht="14.25" customHeight="1">
      <c r="B56" s="206" t="s">
        <v>63</v>
      </c>
      <c r="C56" s="192">
        <v>11449452</v>
      </c>
      <c r="D56" s="192">
        <v>12224534</v>
      </c>
      <c r="E56" s="192">
        <v>12630271</v>
      </c>
      <c r="F56" s="192">
        <v>13249413.999999998</v>
      </c>
      <c r="G56" s="192">
        <f>SUM(G53:G55)</f>
        <v>13061469</v>
      </c>
      <c r="H56" s="207">
        <f>SUM(H53:H55)</f>
        <v>13037232.327373274</v>
      </c>
    </row>
    <row r="57" spans="2:8" s="4" customFormat="1" ht="3.75" hidden="1" customHeight="1">
      <c r="B57" s="190"/>
      <c r="C57" s="171"/>
      <c r="D57" s="171"/>
      <c r="E57" s="171"/>
      <c r="F57" s="171"/>
      <c r="G57" s="171"/>
      <c r="H57" s="172"/>
    </row>
    <row r="58" spans="2:8" s="4" customFormat="1" ht="0.75" customHeight="1">
      <c r="B58" s="191"/>
      <c r="C58" s="193"/>
      <c r="D58" s="193"/>
      <c r="E58" s="193"/>
      <c r="F58" s="193"/>
      <c r="G58" s="193"/>
      <c r="H58" s="194"/>
    </row>
    <row r="59" spans="2:8" s="4" customFormat="1" ht="12" customHeight="1">
      <c r="B59" s="167" t="s">
        <v>51</v>
      </c>
      <c r="C59" s="171"/>
      <c r="D59" s="171"/>
      <c r="E59" s="171"/>
      <c r="F59" s="171"/>
      <c r="G59" s="171"/>
      <c r="H59" s="172"/>
    </row>
    <row r="60" spans="2:8" s="4" customFormat="1" ht="12.6" customHeight="1">
      <c r="B60" s="170" t="s">
        <v>39</v>
      </c>
      <c r="C60" s="171">
        <v>16988.999999999996</v>
      </c>
      <c r="D60" s="171">
        <v>18708.999999999996</v>
      </c>
      <c r="E60" s="171">
        <v>19668.000000000004</v>
      </c>
      <c r="F60" s="171">
        <v>21132.000000000004</v>
      </c>
      <c r="G60" s="171">
        <v>21269.000000000007</v>
      </c>
      <c r="H60" s="172">
        <v>22613.000000000004</v>
      </c>
    </row>
    <row r="61" spans="2:8" s="4" customFormat="1" ht="12.6" customHeight="1">
      <c r="B61" s="170" t="s">
        <v>40</v>
      </c>
      <c r="C61" s="171">
        <v>235574.99999999997</v>
      </c>
      <c r="D61" s="171">
        <v>247234.99999999997</v>
      </c>
      <c r="E61" s="171">
        <v>264374</v>
      </c>
      <c r="F61" s="171">
        <v>278842</v>
      </c>
      <c r="G61" s="171">
        <v>288857</v>
      </c>
      <c r="H61" s="172">
        <v>299474</v>
      </c>
    </row>
    <row r="62" spans="2:8" s="4" customFormat="1" ht="12.6" customHeight="1">
      <c r="B62" s="170" t="s">
        <v>41</v>
      </c>
      <c r="C62" s="171">
        <v>34571.000000000015</v>
      </c>
      <c r="D62" s="171">
        <v>32814.000000000015</v>
      </c>
      <c r="E62" s="171">
        <v>32819.999999999985</v>
      </c>
      <c r="F62" s="171">
        <v>31058.999999999982</v>
      </c>
      <c r="G62" s="171">
        <v>29511.999999999982</v>
      </c>
      <c r="H62" s="172">
        <v>27629.999999999982</v>
      </c>
    </row>
    <row r="63" spans="2:8" s="4" customFormat="1" ht="5.0999999999999996" customHeight="1">
      <c r="B63" s="170"/>
      <c r="C63" s="171"/>
      <c r="D63" s="171"/>
      <c r="E63" s="171"/>
      <c r="F63" s="171"/>
      <c r="G63" s="171"/>
      <c r="H63" s="172"/>
    </row>
    <row r="64" spans="2:8">
      <c r="B64" s="206" t="s">
        <v>63</v>
      </c>
      <c r="C64" s="174">
        <v>287135</v>
      </c>
      <c r="D64" s="174">
        <v>298757.99999999994</v>
      </c>
      <c r="E64" s="174">
        <v>316862</v>
      </c>
      <c r="F64" s="174">
        <v>331033</v>
      </c>
      <c r="G64" s="174">
        <f>SUM(G60:G62)</f>
        <v>339638</v>
      </c>
      <c r="H64" s="175">
        <f>SUM(H60:H62)</f>
        <v>349717</v>
      </c>
    </row>
    <row r="65" spans="2:8" ht="14.25" customHeight="1">
      <c r="B65" s="167" t="s">
        <v>52</v>
      </c>
      <c r="C65" s="204"/>
      <c r="D65" s="204"/>
      <c r="E65" s="204"/>
      <c r="F65" s="204"/>
      <c r="G65" s="204"/>
      <c r="H65" s="205"/>
    </row>
    <row r="66" spans="2:8" ht="11.25" customHeight="1">
      <c r="B66" s="170" t="s">
        <v>39</v>
      </c>
      <c r="C66" s="171">
        <v>39182.999999999985</v>
      </c>
      <c r="D66" s="171">
        <v>38630.999999999993</v>
      </c>
      <c r="E66" s="171">
        <v>41859.999999999993</v>
      </c>
      <c r="F66" s="171">
        <v>44979.999999999985</v>
      </c>
      <c r="G66" s="171">
        <v>46378.999999999985</v>
      </c>
      <c r="H66" s="172">
        <v>51400.999999999993</v>
      </c>
    </row>
    <row r="67" spans="2:8" ht="12.6" customHeight="1">
      <c r="B67" s="170" t="s">
        <v>40</v>
      </c>
      <c r="C67" s="171">
        <v>603620.99999999965</v>
      </c>
      <c r="D67" s="171">
        <v>582142.99999999953</v>
      </c>
      <c r="E67" s="171">
        <v>586592.99999999965</v>
      </c>
      <c r="F67" s="171">
        <v>615971.99999999953</v>
      </c>
      <c r="G67" s="171">
        <v>648726</v>
      </c>
      <c r="H67" s="172">
        <v>649812.99999999942</v>
      </c>
    </row>
    <row r="68" spans="2:8" ht="5.0999999999999996" customHeight="1">
      <c r="B68" s="170"/>
      <c r="C68" s="171"/>
      <c r="D68" s="171"/>
      <c r="E68" s="171"/>
      <c r="F68" s="171"/>
      <c r="G68" s="171"/>
      <c r="H68" s="172"/>
    </row>
    <row r="69" spans="2:8" ht="15" customHeight="1" thickBot="1">
      <c r="B69" s="176" t="s">
        <v>63</v>
      </c>
      <c r="C69" s="177">
        <v>642803.99999999965</v>
      </c>
      <c r="D69" s="177">
        <v>620773.99999999953</v>
      </c>
      <c r="E69" s="177">
        <v>628452.99999999965</v>
      </c>
      <c r="F69" s="177">
        <v>660951.99999999953</v>
      </c>
      <c r="G69" s="177">
        <f>SUM(G66:G67)</f>
        <v>695105</v>
      </c>
      <c r="H69" s="178">
        <f>SUM(H66:H67)</f>
        <v>701213.99999999942</v>
      </c>
    </row>
    <row r="70" spans="2:8" ht="15" customHeight="1">
      <c r="B70" s="185" t="s">
        <v>53</v>
      </c>
      <c r="C70" s="186"/>
      <c r="D70" s="186"/>
      <c r="E70" s="186"/>
      <c r="F70" s="186"/>
      <c r="G70" s="186"/>
      <c r="H70" s="187"/>
    </row>
    <row r="71" spans="2:8" ht="17.25" customHeight="1" thickBot="1">
      <c r="B71" s="176" t="s">
        <v>65</v>
      </c>
      <c r="C71" s="177">
        <v>176457</v>
      </c>
      <c r="D71" s="177">
        <v>170536.00000000006</v>
      </c>
      <c r="E71" s="177">
        <v>166675.99999999997</v>
      </c>
      <c r="F71" s="177">
        <v>160879.99999999994</v>
      </c>
      <c r="G71" s="177">
        <v>151511.99999999991</v>
      </c>
      <c r="H71" s="178">
        <v>144180.99999999988</v>
      </c>
    </row>
    <row r="72" spans="2:8" ht="15.75" hidden="1" customHeight="1">
      <c r="B72" s="167"/>
      <c r="C72" s="171"/>
      <c r="D72" s="171"/>
      <c r="E72" s="171"/>
      <c r="F72" s="171"/>
      <c r="G72" s="171"/>
      <c r="H72" s="172"/>
    </row>
    <row r="73" spans="2:8" ht="17.25" hidden="1" customHeight="1">
      <c r="B73" s="173"/>
      <c r="C73" s="174"/>
      <c r="D73" s="174"/>
      <c r="E73" s="174"/>
      <c r="F73" s="174"/>
      <c r="G73" s="174"/>
      <c r="H73" s="175"/>
    </row>
    <row r="74" spans="2:8" ht="29.25" customHeight="1" thickBot="1">
      <c r="B74" s="208" t="s">
        <v>66</v>
      </c>
      <c r="C74" s="209">
        <f>+C71+C69+C64+C58+C56+C51+C45+C26+C19+C17+C11+C28+C30</f>
        <v>96004933.999999985</v>
      </c>
      <c r="D74" s="209">
        <v>107253928</v>
      </c>
      <c r="E74" s="209">
        <f>+E71+E69+E64+E58+E56+E51+E45+E26+E19+E17+E11+E28+E30</f>
        <v>110968839.19717422</v>
      </c>
      <c r="F74" s="209">
        <f>+F71+F69+F64+F58+F56+F51+F45+F26+F19+F17+F11+F28+F30</f>
        <v>113913348</v>
      </c>
      <c r="G74" s="209">
        <f>+G71+G69+G64+G58+G56+G51+G45+G26+G19+G17+G11+G28+G30</f>
        <v>114878096</v>
      </c>
      <c r="H74" s="210">
        <f>+H71+H69+H64+H58+H56+H51+H45+H26+H19+H17+H11+H28+H30</f>
        <v>116751259.32737327</v>
      </c>
    </row>
    <row r="75" spans="2:8" ht="4.5" customHeight="1">
      <c r="B75" s="120"/>
      <c r="C75" s="211"/>
      <c r="D75" s="211"/>
      <c r="E75" s="211"/>
      <c r="F75" s="211"/>
      <c r="G75" s="211"/>
      <c r="H75" s="211"/>
    </row>
    <row r="76" spans="2:8">
      <c r="B76" s="120"/>
      <c r="C76" s="213"/>
      <c r="D76" s="213"/>
      <c r="E76" s="213"/>
      <c r="F76" s="213"/>
      <c r="G76" s="213"/>
      <c r="H76" s="212"/>
    </row>
    <row r="77" spans="2:8" hidden="1">
      <c r="C77" s="214"/>
      <c r="D77" s="214"/>
      <c r="E77" s="214"/>
      <c r="F77" s="214"/>
      <c r="G77" s="214"/>
      <c r="H77" s="212"/>
    </row>
    <row r="78" spans="2:8" hidden="1">
      <c r="C78" s="212"/>
      <c r="D78" s="215" t="s">
        <v>67</v>
      </c>
      <c r="E78" s="214">
        <v>112762685.19717422</v>
      </c>
      <c r="F78" s="214">
        <v>114215202</v>
      </c>
      <c r="G78" s="214"/>
      <c r="H78" s="212"/>
    </row>
    <row r="79" spans="2:8" s="216" customFormat="1" ht="28.5" hidden="1" customHeight="1">
      <c r="C79" s="217"/>
      <c r="D79" s="217"/>
      <c r="E79" s="217"/>
      <c r="F79" s="217"/>
      <c r="G79" s="217"/>
      <c r="H79" s="217"/>
    </row>
    <row r="80" spans="2:8" s="164" customFormat="1" hidden="1">
      <c r="B80" s="4"/>
      <c r="C80" s="4"/>
      <c r="D80" s="4"/>
      <c r="E80" s="4"/>
      <c r="F80" s="4"/>
      <c r="G80" s="4"/>
      <c r="H80" s="4"/>
    </row>
    <row r="89" spans="2:8" s="164" customFormat="1">
      <c r="B89" s="120"/>
      <c r="C89" s="85"/>
      <c r="D89" s="85"/>
      <c r="E89" s="85"/>
      <c r="F89" s="85"/>
      <c r="G89" s="85"/>
      <c r="H89" s="85"/>
    </row>
    <row r="90" spans="2:8" s="164" customFormat="1">
      <c r="B90" s="120"/>
      <c r="C90" s="85"/>
      <c r="D90" s="85"/>
      <c r="E90" s="85"/>
      <c r="F90" s="85"/>
      <c r="G90" s="85"/>
      <c r="H90" s="85"/>
    </row>
    <row r="91" spans="2:8" s="164" customFormat="1">
      <c r="B91" s="120"/>
      <c r="C91" s="85"/>
      <c r="D91" s="85"/>
      <c r="E91" s="85"/>
      <c r="F91" s="85"/>
      <c r="G91" s="85"/>
      <c r="H91" s="85"/>
    </row>
    <row r="92" spans="2:8" s="164" customFormat="1">
      <c r="B92" s="120"/>
      <c r="C92" s="85"/>
      <c r="D92" s="85"/>
      <c r="E92" s="85"/>
      <c r="F92" s="85"/>
      <c r="G92" s="85"/>
      <c r="H92" s="85"/>
    </row>
    <row r="93" spans="2:8" s="164" customFormat="1">
      <c r="B93" s="120"/>
      <c r="C93" s="85"/>
      <c r="D93" s="85"/>
      <c r="E93" s="85"/>
      <c r="F93" s="85"/>
      <c r="G93" s="85"/>
      <c r="H93" s="85"/>
    </row>
    <row r="94" spans="2:8" s="164" customFormat="1">
      <c r="B94" s="120"/>
      <c r="C94" s="85"/>
      <c r="D94" s="85"/>
      <c r="E94" s="85"/>
      <c r="F94" s="85"/>
      <c r="G94" s="85"/>
      <c r="H94" s="85"/>
    </row>
  </sheetData>
  <mergeCells count="1">
    <mergeCell ref="B2:G2"/>
  </mergeCells>
  <printOptions horizontalCentered="1"/>
  <pageMargins left="0.25" right="0.25" top="0.75" bottom="0.75" header="0.3" footer="0.3"/>
  <pageSetup paperSize="8" orientation="portrait" r:id="rId1"/>
  <headerFooter scaleWithDoc="0"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1"/>
  <sheetViews>
    <sheetView showGridLines="0" topLeftCell="A10" workbookViewId="0">
      <selection activeCell="N30" sqref="N30"/>
    </sheetView>
  </sheetViews>
  <sheetFormatPr defaultColWidth="9" defaultRowHeight="12.75"/>
  <cols>
    <col min="1" max="1" width="9" style="132"/>
    <col min="2" max="2" width="17.28515625" style="132" customWidth="1"/>
    <col min="3" max="3" width="9" style="132"/>
    <col min="4" max="4" width="12.7109375" style="132" customWidth="1"/>
    <col min="5" max="5" width="1.28515625" style="132" customWidth="1"/>
    <col min="6" max="6" width="13" style="132" customWidth="1"/>
    <col min="7" max="7" width="0.85546875" style="132" customWidth="1"/>
    <col min="8" max="8" width="13.85546875" style="132" customWidth="1"/>
    <col min="9" max="9" width="1.28515625" style="132" customWidth="1"/>
    <col min="10" max="10" width="11.5703125" style="132" bestFit="1" customWidth="1"/>
    <col min="11" max="11" width="0.42578125" style="132" customWidth="1"/>
    <col min="12" max="12" width="12.7109375" style="132" customWidth="1"/>
    <col min="13" max="13" width="1.5703125" style="132" customWidth="1"/>
    <col min="14" max="14" width="13.42578125" style="132" customWidth="1"/>
    <col min="15" max="15" width="0.85546875" style="132" customWidth="1"/>
    <col min="16" max="16" width="10.7109375" style="132" customWidth="1"/>
    <col min="17" max="17" width="1" style="132" customWidth="1"/>
    <col min="18" max="18" width="16" style="132" bestFit="1" customWidth="1"/>
    <col min="19" max="16384" width="9" style="132"/>
  </cols>
  <sheetData>
    <row r="1" spans="1:18" s="219" customFormat="1" ht="24" customHeight="1">
      <c r="A1" s="218" t="s">
        <v>68</v>
      </c>
    </row>
    <row r="3" spans="1:18" ht="13.5" thickBot="1">
      <c r="B3" s="220"/>
      <c r="C3" s="221"/>
      <c r="D3" s="212"/>
      <c r="E3" s="212"/>
      <c r="F3" s="212"/>
      <c r="G3" s="21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3"/>
    </row>
    <row r="4" spans="1:18" s="224" customFormat="1" ht="26.25" thickBot="1">
      <c r="D4" s="225" t="s">
        <v>69</v>
      </c>
      <c r="F4" s="225" t="s">
        <v>70</v>
      </c>
      <c r="H4" s="225" t="s">
        <v>71</v>
      </c>
      <c r="J4" s="225" t="s">
        <v>72</v>
      </c>
      <c r="L4" s="225" t="s">
        <v>73</v>
      </c>
      <c r="N4" s="226" t="s">
        <v>63</v>
      </c>
      <c r="P4" s="227" t="s">
        <v>74</v>
      </c>
      <c r="R4" s="226" t="s">
        <v>75</v>
      </c>
    </row>
    <row r="6" spans="1:18" ht="15">
      <c r="B6" s="228" t="s">
        <v>76</v>
      </c>
      <c r="D6" s="229">
        <f>Cust!H6</f>
        <v>414061</v>
      </c>
      <c r="E6" s="230"/>
      <c r="F6" s="229">
        <f>Cust!H7</f>
        <v>2609267</v>
      </c>
      <c r="G6" s="230"/>
      <c r="H6" s="229">
        <f>Cust!H8</f>
        <v>110595</v>
      </c>
      <c r="I6" s="230"/>
      <c r="J6" s="229">
        <f>Cust!H9</f>
        <v>371935</v>
      </c>
      <c r="K6" s="230"/>
      <c r="L6" s="229">
        <v>0</v>
      </c>
      <c r="M6" s="230"/>
      <c r="N6" s="229">
        <f>SUM(D6+F6+H6+J6+L6)</f>
        <v>3505858</v>
      </c>
      <c r="P6" s="231">
        <v>1</v>
      </c>
      <c r="R6" s="229">
        <f>N6*P6</f>
        <v>3505858</v>
      </c>
    </row>
    <row r="7" spans="1:18" s="232" customFormat="1" ht="15">
      <c r="B7" s="233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R7" s="234"/>
    </row>
    <row r="8" spans="1:18" ht="15">
      <c r="B8" s="228" t="s">
        <v>12</v>
      </c>
      <c r="D8" s="229">
        <f>Cust!H13</f>
        <v>779107</v>
      </c>
      <c r="E8" s="230"/>
      <c r="F8" s="229">
        <f>Cust!H14</f>
        <v>68958137</v>
      </c>
      <c r="G8" s="230"/>
      <c r="H8" s="229">
        <v>0</v>
      </c>
      <c r="I8" s="230"/>
      <c r="J8" s="229">
        <f>Cust!H15</f>
        <v>0</v>
      </c>
      <c r="K8" s="230"/>
      <c r="L8" s="229">
        <v>0</v>
      </c>
      <c r="M8" s="230"/>
      <c r="N8" s="229">
        <f>SUM(D8+F8+H8+J8+L8)</f>
        <v>69737244</v>
      </c>
      <c r="P8" s="231">
        <v>0.65</v>
      </c>
      <c r="R8" s="235">
        <f>N8*P8</f>
        <v>45329208.600000001</v>
      </c>
    </row>
    <row r="9" spans="1:18" s="232" customFormat="1" ht="15">
      <c r="B9" s="233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R9" s="234"/>
    </row>
    <row r="10" spans="1:18" ht="15">
      <c r="B10" s="228" t="s">
        <v>13</v>
      </c>
      <c r="D10" s="229">
        <v>0</v>
      </c>
      <c r="E10" s="230"/>
      <c r="F10" s="229">
        <f>Cust!H19</f>
        <v>10793583</v>
      </c>
      <c r="G10" s="230"/>
      <c r="H10" s="229">
        <v>0</v>
      </c>
      <c r="I10" s="230"/>
      <c r="J10" s="229">
        <v>0</v>
      </c>
      <c r="K10" s="230"/>
      <c r="L10" s="229">
        <v>0</v>
      </c>
      <c r="M10" s="230"/>
      <c r="N10" s="229">
        <f>SUM(D10+F10+H10+J10+L10)</f>
        <v>10793583</v>
      </c>
      <c r="P10" s="236">
        <v>0.64059999999999995</v>
      </c>
      <c r="R10" s="229">
        <f>N10*P10</f>
        <v>6914369.2697999999</v>
      </c>
    </row>
    <row r="11" spans="1:18" s="232" customFormat="1" ht="15">
      <c r="B11" s="233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R11" s="234"/>
    </row>
    <row r="12" spans="1:18" ht="15">
      <c r="B12" s="228" t="s">
        <v>15</v>
      </c>
      <c r="D12" s="229">
        <f>Cust!H21</f>
        <v>206259</v>
      </c>
      <c r="E12" s="230"/>
      <c r="F12" s="229">
        <f>Cust!H22</f>
        <v>2510969</v>
      </c>
      <c r="G12" s="230"/>
      <c r="H12" s="229">
        <v>0</v>
      </c>
      <c r="I12" s="230"/>
      <c r="J12" s="229">
        <f>Cust!H24</f>
        <v>70770.999999999985</v>
      </c>
      <c r="K12" s="230"/>
      <c r="L12" s="229">
        <v>0</v>
      </c>
      <c r="M12" s="230"/>
      <c r="N12" s="229">
        <f>SUM(D12+F12+H12+J12+L12)</f>
        <v>2787999</v>
      </c>
      <c r="P12" s="231">
        <v>0.55000000000000004</v>
      </c>
      <c r="R12" s="235">
        <f>N12*P12</f>
        <v>1533399.4500000002</v>
      </c>
    </row>
    <row r="13" spans="1:18" s="232" customFormat="1" ht="15">
      <c r="B13" s="216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R13" s="234"/>
    </row>
    <row r="14" spans="1:18" s="232" customFormat="1" ht="15">
      <c r="B14" s="237" t="s">
        <v>17</v>
      </c>
      <c r="D14" s="229">
        <v>0</v>
      </c>
      <c r="E14" s="230"/>
      <c r="F14" s="229">
        <f>Cust!H28</f>
        <v>5817872</v>
      </c>
      <c r="G14" s="230"/>
      <c r="H14" s="229">
        <v>0</v>
      </c>
      <c r="I14" s="230"/>
      <c r="J14" s="229">
        <v>0</v>
      </c>
      <c r="K14" s="230"/>
      <c r="L14" s="229">
        <v>0</v>
      </c>
      <c r="M14" s="230"/>
      <c r="N14" s="229">
        <f>SUM(D14+F14+H14+J14+L14)</f>
        <v>5817872</v>
      </c>
      <c r="O14" s="132"/>
      <c r="P14" s="236">
        <v>1</v>
      </c>
      <c r="Q14" s="132"/>
      <c r="R14" s="229">
        <f>N14*P14</f>
        <v>5817872</v>
      </c>
    </row>
    <row r="15" spans="1:18" s="232" customFormat="1" ht="15">
      <c r="B15" s="233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R15" s="234"/>
    </row>
    <row r="16" spans="1:18" ht="15">
      <c r="B16" s="228" t="s">
        <v>19</v>
      </c>
      <c r="D16" s="229">
        <f>Cust!H40</f>
        <v>285699</v>
      </c>
      <c r="E16" s="230"/>
      <c r="F16" s="229">
        <f>Cust!H41</f>
        <v>1691673</v>
      </c>
      <c r="G16" s="230"/>
      <c r="H16" s="229">
        <f>Cust!H42</f>
        <v>291357</v>
      </c>
      <c r="I16" s="230"/>
      <c r="J16" s="229">
        <v>0</v>
      </c>
      <c r="K16" s="230"/>
      <c r="L16" s="229">
        <v>0</v>
      </c>
      <c r="M16" s="230"/>
      <c r="N16" s="229">
        <f>SUM(D16+F16+H16+J16+L16)</f>
        <v>2268729</v>
      </c>
      <c r="P16" s="236">
        <v>0.92100000000000004</v>
      </c>
      <c r="R16" s="229">
        <f>N16*P16</f>
        <v>2089499.409</v>
      </c>
    </row>
    <row r="17" spans="2:18" s="232" customFormat="1" ht="15">
      <c r="B17" s="233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R17" s="234"/>
    </row>
    <row r="18" spans="2:18" ht="15">
      <c r="B18" s="228" t="s">
        <v>20</v>
      </c>
      <c r="D18" s="229">
        <f>Cust!H47</f>
        <v>338498</v>
      </c>
      <c r="E18" s="230"/>
      <c r="F18" s="229">
        <f>Cust!H48</f>
        <v>7106572.0000000009</v>
      </c>
      <c r="G18" s="230"/>
      <c r="H18" s="229">
        <v>0</v>
      </c>
      <c r="I18" s="230"/>
      <c r="J18" s="229">
        <f>Cust!H49</f>
        <v>46159</v>
      </c>
      <c r="K18" s="230"/>
      <c r="L18" s="229">
        <v>0</v>
      </c>
      <c r="M18" s="230"/>
      <c r="N18" s="229">
        <f>SUM(D18+F18+H18+J18+L18)</f>
        <v>7491229.0000000009</v>
      </c>
      <c r="P18" s="236">
        <v>0.84099999999999997</v>
      </c>
      <c r="R18" s="229">
        <f>N18*P18</f>
        <v>6300123.5890000006</v>
      </c>
    </row>
    <row r="19" spans="2:18" s="232" customFormat="1" ht="15">
      <c r="B19" s="233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R19" s="234"/>
    </row>
    <row r="20" spans="2:18" ht="15">
      <c r="B20" s="228" t="s">
        <v>21</v>
      </c>
      <c r="D20" s="229">
        <f>Cust!H53</f>
        <v>691365.7727777079</v>
      </c>
      <c r="E20" s="230"/>
      <c r="F20" s="229">
        <f>Cust!H54</f>
        <v>11168368</v>
      </c>
      <c r="G20" s="230"/>
      <c r="H20" s="229">
        <f>+Cust!H55</f>
        <v>1177498.5545955652</v>
      </c>
      <c r="I20" s="230"/>
      <c r="J20" s="229">
        <v>0</v>
      </c>
      <c r="K20" s="230"/>
      <c r="L20" s="229">
        <v>0</v>
      </c>
      <c r="M20" s="230"/>
      <c r="N20" s="229">
        <f>SUM(D20+F20+H20+J20+L20)</f>
        <v>13037232.327373274</v>
      </c>
      <c r="P20" s="236">
        <v>0.74399999999999999</v>
      </c>
      <c r="R20" s="229">
        <f>N20*P20</f>
        <v>9699700.8515657149</v>
      </c>
    </row>
    <row r="21" spans="2:18" s="232" customFormat="1" ht="15">
      <c r="B21" s="233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R21" s="234"/>
    </row>
    <row r="22" spans="2:18" ht="15">
      <c r="B22" s="228" t="s">
        <v>22</v>
      </c>
      <c r="D22" s="229">
        <f>Cust!H60</f>
        <v>22613.000000000004</v>
      </c>
      <c r="E22" s="230"/>
      <c r="F22" s="229">
        <f>Cust!H61</f>
        <v>299474</v>
      </c>
      <c r="G22" s="230"/>
      <c r="H22" s="229">
        <f>Cust!H62</f>
        <v>27629.999999999982</v>
      </c>
      <c r="I22" s="230"/>
      <c r="J22" s="229">
        <v>0</v>
      </c>
      <c r="K22" s="230"/>
      <c r="L22" s="229">
        <v>0</v>
      </c>
      <c r="M22" s="230"/>
      <c r="N22" s="229">
        <f>SUM(D22+F22+H22+J22+L22)</f>
        <v>349717</v>
      </c>
      <c r="P22" s="236">
        <v>0.92100000000000004</v>
      </c>
      <c r="R22" s="229">
        <f>N22*P22</f>
        <v>322089.35700000002</v>
      </c>
    </row>
    <row r="23" spans="2:18" s="232" customFormat="1" ht="15">
      <c r="B23" s="233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R23" s="234"/>
    </row>
    <row r="24" spans="2:18" ht="15">
      <c r="B24" s="238" t="s">
        <v>23</v>
      </c>
      <c r="D24" s="229">
        <f>Cust!H66</f>
        <v>51400.999999999993</v>
      </c>
      <c r="E24" s="230"/>
      <c r="F24" s="229">
        <f>Cust!H67</f>
        <v>649812.99999999942</v>
      </c>
      <c r="G24" s="230"/>
      <c r="H24" s="229">
        <v>0</v>
      </c>
      <c r="I24" s="230"/>
      <c r="J24" s="229">
        <v>0</v>
      </c>
      <c r="K24" s="230"/>
      <c r="L24" s="229">
        <v>0</v>
      </c>
      <c r="M24" s="230"/>
      <c r="N24" s="229">
        <f>SUM(D24+F24+H24+J24+L24)</f>
        <v>701213.99999999942</v>
      </c>
      <c r="P24" s="236">
        <v>0.44629999999999997</v>
      </c>
      <c r="R24" s="229">
        <f>N24*P24</f>
        <v>312951.80819999974</v>
      </c>
    </row>
    <row r="25" spans="2:18" s="232" customFormat="1" ht="15">
      <c r="B25" s="239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R25" s="234"/>
    </row>
    <row r="26" spans="2:18" s="232" customFormat="1" ht="15">
      <c r="B26" s="238" t="s">
        <v>77</v>
      </c>
      <c r="C26" s="132"/>
      <c r="D26" s="229">
        <v>0</v>
      </c>
      <c r="E26" s="230"/>
      <c r="F26" s="229">
        <v>0</v>
      </c>
      <c r="G26" s="230"/>
      <c r="H26" s="229">
        <v>0</v>
      </c>
      <c r="I26" s="230"/>
      <c r="J26" s="229">
        <v>0</v>
      </c>
      <c r="K26" s="230"/>
      <c r="L26" s="229">
        <f>Cust!H30</f>
        <v>116401</v>
      </c>
      <c r="M26" s="230"/>
      <c r="N26" s="229">
        <f>SUM(D26+F26+H26+J26+L26)</f>
        <v>116401</v>
      </c>
      <c r="O26" s="132"/>
      <c r="P26" s="236">
        <v>0.49</v>
      </c>
      <c r="Q26" s="132"/>
      <c r="R26" s="229">
        <f>N26*P26</f>
        <v>57036.49</v>
      </c>
    </row>
    <row r="27" spans="2:18" s="232" customFormat="1" ht="15">
      <c r="B27" s="239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R27" s="234"/>
    </row>
    <row r="28" spans="2:18" ht="15">
      <c r="B28" s="237" t="s">
        <v>78</v>
      </c>
      <c r="D28" s="229">
        <v>0</v>
      </c>
      <c r="E28" s="230"/>
      <c r="F28" s="229">
        <v>0</v>
      </c>
      <c r="G28" s="230"/>
      <c r="H28" s="229">
        <v>0</v>
      </c>
      <c r="I28" s="230"/>
      <c r="J28" s="229">
        <v>0</v>
      </c>
      <c r="K28" s="230"/>
      <c r="L28" s="229">
        <f>Cust!H71</f>
        <v>144180.99999999988</v>
      </c>
      <c r="M28" s="230"/>
      <c r="N28" s="229">
        <f>SUM(D28+F28+H28+J28+L28)</f>
        <v>144180.99999999988</v>
      </c>
      <c r="P28" s="236">
        <v>0.86099999999999999</v>
      </c>
      <c r="R28" s="229">
        <f>N28*P28</f>
        <v>124139.8409999999</v>
      </c>
    </row>
    <row r="29" spans="2:18" s="232" customFormat="1" ht="15">
      <c r="B29" s="216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R29" s="234"/>
    </row>
    <row r="30" spans="2:18" ht="26.25" thickBot="1">
      <c r="B30" s="240" t="s">
        <v>79</v>
      </c>
      <c r="D30" s="241">
        <f>SUM(D6+D8+D10+D12+D16+D18+D20+D22+D24+D28+D14)+D26</f>
        <v>2789003.7727777078</v>
      </c>
      <c r="E30" s="242"/>
      <c r="F30" s="241">
        <f>SUM(F6+F8+F10+F12+F16+F18+F20+F22+F24+F28+F14)+F26</f>
        <v>111605728</v>
      </c>
      <c r="G30" s="242"/>
      <c r="H30" s="241">
        <f>SUM(H6+H8+H10+H12+H16+H18+H20+H22+H24+H28+H14)+H26</f>
        <v>1607080.5545955652</v>
      </c>
      <c r="I30" s="242"/>
      <c r="J30" s="241">
        <f>SUM(J6+J8+J10+J12+J16+J18+J20+J22+J24+J28+J14)+J26</f>
        <v>488865</v>
      </c>
      <c r="K30" s="242"/>
      <c r="L30" s="241">
        <f>SUM(L6+L8+L10+L12+L16+L18+L20+L22+L24+L28+L14)+L26</f>
        <v>260581.99999999988</v>
      </c>
      <c r="M30" s="242"/>
      <c r="N30" s="241">
        <f>SUM(N6+N8+N10+N12+N16+N18+N20+N22+N24+N28+N14)+N26</f>
        <v>116751259.32737327</v>
      </c>
      <c r="O30" s="243"/>
      <c r="P30" s="243"/>
      <c r="Q30" s="243"/>
      <c r="R30" s="241">
        <f>SUM(R6+R8+R10+R12+R16+R18+R20+R22+R24+R28+R14)+R26</f>
        <v>82006248.665565714</v>
      </c>
    </row>
    <row r="31" spans="2:18" ht="13.5" thickTop="1"/>
  </sheetData>
  <pageMargins left="1.2" right="0.2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AI118"/>
  <sheetViews>
    <sheetView view="pageBreakPreview" zoomScale="93" zoomScaleNormal="80" zoomScaleSheetLayoutView="93" workbookViewId="0">
      <pane xSplit="1" ySplit="3" topLeftCell="B4" activePane="bottomRight" state="frozen"/>
      <selection activeCell="T20" sqref="T20"/>
      <selection pane="topRight" activeCell="T20" sqref="T20"/>
      <selection pane="bottomLeft" activeCell="T20" sqref="T20"/>
      <selection pane="bottomRight" activeCell="C23" sqref="C23"/>
    </sheetView>
  </sheetViews>
  <sheetFormatPr defaultColWidth="9.140625" defaultRowHeight="12.75"/>
  <cols>
    <col min="1" max="1" width="39.28515625" style="4" customWidth="1"/>
    <col min="2" max="7" width="15.85546875" style="2" customWidth="1"/>
    <col min="8" max="9" width="15" style="2" customWidth="1"/>
    <col min="10" max="10" width="16.42578125" style="2" customWidth="1"/>
    <col min="11" max="11" width="13.85546875" style="5" customWidth="1"/>
    <col min="12" max="12" width="13.28515625" style="2" customWidth="1"/>
    <col min="13" max="13" width="12" style="2" customWidth="1"/>
    <col min="14" max="14" width="13.42578125" style="2" customWidth="1"/>
    <col min="15" max="15" width="12.42578125" style="2" bestFit="1" customWidth="1"/>
    <col min="16" max="16" width="12" style="2" bestFit="1" customWidth="1"/>
    <col min="17" max="17" width="12.42578125" style="2" bestFit="1" customWidth="1"/>
    <col min="18" max="18" width="12.5703125" style="2" bestFit="1" customWidth="1"/>
    <col min="19" max="20" width="12" style="2" customWidth="1"/>
    <col min="21" max="21" width="12.5703125" style="2" bestFit="1" customWidth="1"/>
    <col min="22" max="22" width="12.85546875" style="2" customWidth="1"/>
    <col min="23" max="30" width="12" style="2" customWidth="1"/>
    <col min="31" max="16384" width="9.140625" style="4"/>
  </cols>
  <sheetData>
    <row r="1" spans="1:30" ht="38.25" customHeight="1" thickBot="1">
      <c r="A1" s="405" t="s">
        <v>0</v>
      </c>
      <c r="B1" s="405"/>
      <c r="C1" s="405"/>
      <c r="D1" s="405"/>
      <c r="E1" s="405"/>
      <c r="F1" s="405"/>
      <c r="G1" s="405"/>
      <c r="H1" s="1"/>
      <c r="I1" s="1"/>
      <c r="K1" s="3">
        <f>1/0.274612</f>
        <v>3.6415014638835883</v>
      </c>
      <c r="L1" s="2" t="s">
        <v>1</v>
      </c>
    </row>
    <row r="2" spans="1:30" ht="6.75" customHeight="1" thickBot="1"/>
    <row r="3" spans="1:30" ht="40.5" customHeight="1">
      <c r="A3" s="6"/>
      <c r="B3" s="7" t="s">
        <v>29</v>
      </c>
      <c r="C3" s="7" t="s">
        <v>30</v>
      </c>
      <c r="D3" s="7" t="s">
        <v>31</v>
      </c>
      <c r="E3" s="7" t="s">
        <v>32</v>
      </c>
      <c r="F3" s="7" t="s">
        <v>33</v>
      </c>
      <c r="G3" s="7" t="s">
        <v>34</v>
      </c>
      <c r="H3" s="7" t="s">
        <v>35</v>
      </c>
      <c r="I3" s="8" t="s">
        <v>36</v>
      </c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5" customFormat="1" ht="15.75" hidden="1" customHeight="1">
      <c r="A4" s="11"/>
      <c r="B4" s="12">
        <v>5</v>
      </c>
      <c r="C4" s="12">
        <v>6</v>
      </c>
      <c r="D4" s="12">
        <v>7</v>
      </c>
      <c r="E4" s="12">
        <v>8</v>
      </c>
      <c r="F4" s="12">
        <v>9</v>
      </c>
      <c r="G4" s="12">
        <v>10</v>
      </c>
      <c r="H4" s="13">
        <v>21</v>
      </c>
      <c r="I4" s="14">
        <v>17</v>
      </c>
      <c r="L4" s="16"/>
      <c r="M4" s="16"/>
      <c r="N4" s="16"/>
      <c r="O4" s="16"/>
      <c r="P4" s="1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15" customFormat="1" ht="15.75" hidden="1" customHeight="1">
      <c r="A5" s="18"/>
      <c r="B5" s="19" t="e">
        <f>+#REF!+1</f>
        <v>#REF!</v>
      </c>
      <c r="C5" s="19" t="e">
        <f t="shared" ref="C5:I5" si="0">+B5+1</f>
        <v>#REF!</v>
      </c>
      <c r="D5" s="19" t="e">
        <f t="shared" si="0"/>
        <v>#REF!</v>
      </c>
      <c r="E5" s="19" t="e">
        <f t="shared" si="0"/>
        <v>#REF!</v>
      </c>
      <c r="F5" s="19" t="e">
        <f t="shared" si="0"/>
        <v>#REF!</v>
      </c>
      <c r="G5" s="19" t="e">
        <f t="shared" si="0"/>
        <v>#REF!</v>
      </c>
      <c r="H5" s="20" t="e">
        <f>+#REF!+1</f>
        <v>#REF!</v>
      </c>
      <c r="I5" s="21" t="e">
        <f t="shared" si="0"/>
        <v>#REF!</v>
      </c>
      <c r="L5" s="16"/>
      <c r="M5" s="16"/>
      <c r="N5" s="16"/>
      <c r="O5" s="16"/>
      <c r="P5" s="1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5" customFormat="1" ht="15.75" customHeight="1">
      <c r="A6" s="22"/>
      <c r="B6" s="23"/>
      <c r="C6" s="23"/>
      <c r="D6" s="23"/>
      <c r="E6" s="23"/>
      <c r="F6" s="23"/>
      <c r="G6" s="23"/>
      <c r="H6" s="24"/>
      <c r="I6" s="25"/>
      <c r="L6" s="16"/>
      <c r="M6" s="16"/>
      <c r="N6" s="16"/>
      <c r="O6" s="16"/>
      <c r="P6" s="1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5" customFormat="1">
      <c r="A7" s="26" t="s">
        <v>2</v>
      </c>
      <c r="B7" s="27"/>
      <c r="C7" s="27"/>
      <c r="D7" s="27"/>
      <c r="E7" s="27"/>
      <c r="F7" s="27"/>
      <c r="G7" s="27"/>
      <c r="H7" s="28"/>
      <c r="I7" s="29"/>
      <c r="L7" s="16"/>
      <c r="M7" s="16"/>
      <c r="N7" s="16"/>
      <c r="O7" s="16"/>
      <c r="P7" s="1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5" customFormat="1">
      <c r="A8" s="30" t="s">
        <v>3</v>
      </c>
      <c r="B8" s="31">
        <v>2288.9602222240001</v>
      </c>
      <c r="C8" s="31">
        <v>2298.0647084720008</v>
      </c>
      <c r="D8" s="31">
        <v>2207.0813590800003</v>
      </c>
      <c r="E8" s="31">
        <v>2198.1188472360004</v>
      </c>
      <c r="F8" s="31">
        <v>2239.3320669719988</v>
      </c>
      <c r="G8" s="31">
        <v>2187.2244399720007</v>
      </c>
      <c r="H8" s="32">
        <v>8831.7567132599997</v>
      </c>
      <c r="I8" s="33">
        <v>9119.0980779080019</v>
      </c>
      <c r="L8" s="16"/>
      <c r="M8" s="16"/>
      <c r="N8" s="16"/>
      <c r="O8" s="16"/>
      <c r="P8" s="17"/>
      <c r="Q8" s="5"/>
      <c r="R8" s="5"/>
      <c r="S8" s="5"/>
      <c r="T8" s="5"/>
      <c r="U8" s="5"/>
      <c r="V8" s="5"/>
      <c r="W8" s="5"/>
      <c r="X8" s="5"/>
      <c r="Y8" s="5"/>
      <c r="Z8" s="5"/>
    </row>
    <row r="9" spans="1:30" s="15" customFormat="1">
      <c r="A9" s="34" t="s">
        <v>4</v>
      </c>
      <c r="B9" s="35">
        <v>2029.9713531122479</v>
      </c>
      <c r="C9" s="35">
        <v>2010.7109093926404</v>
      </c>
      <c r="D9" s="35">
        <v>1898.567958456</v>
      </c>
      <c r="E9" s="35">
        <v>1891.9138639182604</v>
      </c>
      <c r="F9" s="35">
        <v>1955.7531517245791</v>
      </c>
      <c r="G9" s="35">
        <v>1859.5512315895858</v>
      </c>
      <c r="H9" s="36">
        <v>7605.7862056884251</v>
      </c>
      <c r="I9" s="37">
        <v>7958.5395500822642</v>
      </c>
      <c r="L9" s="16"/>
      <c r="M9" s="16"/>
      <c r="N9" s="16"/>
      <c r="O9" s="16"/>
      <c r="P9" s="17"/>
      <c r="Q9" s="5"/>
      <c r="R9" s="5"/>
      <c r="S9" s="5"/>
      <c r="T9" s="5"/>
      <c r="U9" s="5"/>
      <c r="V9" s="5"/>
      <c r="W9" s="5"/>
      <c r="X9" s="5"/>
      <c r="Y9" s="5"/>
      <c r="Z9" s="5"/>
      <c r="AA9" s="38"/>
      <c r="AB9" s="38"/>
      <c r="AC9" s="38"/>
      <c r="AD9" s="38"/>
    </row>
    <row r="10" spans="1:30" s="40" customFormat="1">
      <c r="A10" s="39" t="s">
        <v>5</v>
      </c>
      <c r="B10" s="35">
        <v>258.98819356623181</v>
      </c>
      <c r="C10" s="35">
        <v>287.35765600490015</v>
      </c>
      <c r="D10" s="35">
        <v>308.51340062400004</v>
      </c>
      <c r="E10" s="35">
        <v>306.20498331774002</v>
      </c>
      <c r="F10" s="35">
        <v>283.57891524741996</v>
      </c>
      <c r="G10" s="35">
        <v>327.67320838241602</v>
      </c>
      <c r="H10" s="36">
        <v>1225.970507571576</v>
      </c>
      <c r="I10" s="37">
        <v>1160.5585278257361</v>
      </c>
      <c r="L10" s="16"/>
      <c r="M10" s="16"/>
      <c r="N10" s="16"/>
      <c r="O10" s="16"/>
      <c r="P10" s="17"/>
      <c r="Q10" s="5"/>
      <c r="R10" s="5"/>
      <c r="S10" s="5"/>
      <c r="T10" s="5"/>
      <c r="U10" s="5"/>
      <c r="V10" s="5"/>
      <c r="W10" s="5"/>
      <c r="X10" s="5"/>
      <c r="Y10" s="5"/>
      <c r="Z10" s="5"/>
      <c r="AA10" s="38"/>
      <c r="AB10" s="38"/>
      <c r="AC10" s="38"/>
      <c r="AD10" s="38"/>
    </row>
    <row r="11" spans="1:30" s="15" customFormat="1">
      <c r="A11" s="30" t="s">
        <v>6</v>
      </c>
      <c r="B11" s="31">
        <v>923.97683575600013</v>
      </c>
      <c r="C11" s="31">
        <v>745.14812829599964</v>
      </c>
      <c r="D11" s="31">
        <v>880.10262574000001</v>
      </c>
      <c r="E11" s="31">
        <v>892.71555490000014</v>
      </c>
      <c r="F11" s="31">
        <v>976.47853097600023</v>
      </c>
      <c r="G11" s="31">
        <v>825.69265173199915</v>
      </c>
      <c r="H11" s="32">
        <v>3574.9893633479996</v>
      </c>
      <c r="I11" s="41">
        <v>3555.6432225600001</v>
      </c>
      <c r="L11" s="16"/>
      <c r="M11" s="16"/>
      <c r="N11" s="16"/>
      <c r="O11" s="16"/>
      <c r="P11" s="17"/>
      <c r="Q11" s="5"/>
      <c r="R11" s="5"/>
      <c r="S11" s="5"/>
      <c r="T11" s="5"/>
      <c r="U11" s="5"/>
      <c r="V11" s="5"/>
      <c r="W11" s="5"/>
      <c r="X11" s="5"/>
      <c r="Y11" s="5"/>
      <c r="Z11" s="5"/>
      <c r="AA11" s="38"/>
      <c r="AB11" s="38"/>
      <c r="AC11" s="38"/>
      <c r="AD11" s="38"/>
    </row>
    <row r="12" spans="1:30" s="15" customFormat="1">
      <c r="A12" s="42" t="s">
        <v>7</v>
      </c>
      <c r="B12" s="43">
        <f t="shared" ref="B12:I12" si="1">IFERROR(B11/B8,0)</f>
        <v>0.40366661979745788</v>
      </c>
      <c r="C12" s="43">
        <f t="shared" si="1"/>
        <v>0.32425028135585171</v>
      </c>
      <c r="D12" s="43">
        <f t="shared" si="1"/>
        <v>0.39876310953342559</v>
      </c>
      <c r="E12" s="43">
        <f t="shared" si="1"/>
        <v>0.40612706452271002</v>
      </c>
      <c r="F12" s="43">
        <f t="shared" si="1"/>
        <v>0.43605794128442249</v>
      </c>
      <c r="G12" s="43">
        <f t="shared" si="1"/>
        <v>0.37750705261073669</v>
      </c>
      <c r="H12" s="44">
        <f t="shared" si="1"/>
        <v>0.40478802569148115</v>
      </c>
      <c r="I12" s="45">
        <f t="shared" si="1"/>
        <v>0.38991172067486907</v>
      </c>
      <c r="L12" s="16"/>
      <c r="M12" s="16"/>
      <c r="N12" s="16"/>
      <c r="O12" s="16"/>
      <c r="P12" s="17"/>
      <c r="Q12" s="5"/>
      <c r="R12" s="5"/>
      <c r="S12" s="5"/>
      <c r="T12" s="5"/>
      <c r="U12" s="5"/>
      <c r="V12" s="5"/>
      <c r="W12" s="5"/>
      <c r="X12" s="5"/>
      <c r="Y12" s="5"/>
      <c r="Z12" s="5"/>
      <c r="AA12" s="46"/>
      <c r="AB12" s="46"/>
      <c r="AC12" s="46"/>
      <c r="AD12" s="46"/>
    </row>
    <row r="13" spans="1:30" s="15" customFormat="1">
      <c r="A13" s="30" t="s">
        <v>8</v>
      </c>
      <c r="B13" s="31">
        <v>98.661226300000024</v>
      </c>
      <c r="C13" s="31">
        <v>4.1323613760000635</v>
      </c>
      <c r="D13" s="31">
        <v>137.379046792</v>
      </c>
      <c r="E13" s="31">
        <v>153.23157371600001</v>
      </c>
      <c r="F13" s="31">
        <v>227.12087533200005</v>
      </c>
      <c r="G13" s="31">
        <v>112.086457756</v>
      </c>
      <c r="H13" s="32">
        <v>629.81795359600005</v>
      </c>
      <c r="I13" s="41">
        <v>694.32541084400009</v>
      </c>
      <c r="L13" s="16"/>
      <c r="M13" s="16"/>
      <c r="N13" s="16"/>
      <c r="O13" s="16"/>
      <c r="P13" s="17"/>
      <c r="Q13" s="5"/>
      <c r="R13" s="5"/>
      <c r="S13" s="5"/>
      <c r="T13" s="5"/>
      <c r="U13" s="5"/>
      <c r="V13" s="5"/>
      <c r="W13" s="5"/>
      <c r="X13" s="5"/>
      <c r="Y13" s="5"/>
      <c r="Z13" s="5"/>
      <c r="AA13" s="38"/>
      <c r="AB13" s="38"/>
      <c r="AC13" s="38"/>
      <c r="AD13" s="38"/>
    </row>
    <row r="14" spans="1:30" s="15" customFormat="1" ht="5.25" customHeight="1">
      <c r="A14" s="22"/>
      <c r="B14" s="47"/>
      <c r="C14" s="31"/>
      <c r="D14" s="31"/>
      <c r="E14" s="47"/>
      <c r="F14" s="47"/>
      <c r="G14" s="47"/>
      <c r="H14" s="32"/>
      <c r="I14" s="33"/>
      <c r="L14" s="16"/>
      <c r="M14" s="16"/>
      <c r="N14" s="16"/>
      <c r="O14" s="16"/>
      <c r="P14" s="1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5" customFormat="1" ht="15" customHeight="1">
      <c r="A15" s="30" t="s">
        <v>9</v>
      </c>
      <c r="B15" s="31">
        <v>102.96796629599997</v>
      </c>
      <c r="C15" s="31">
        <v>15.198675752000002</v>
      </c>
      <c r="D15" s="31">
        <v>137.62564836800001</v>
      </c>
      <c r="E15" s="31">
        <v>137.64212508800003</v>
      </c>
      <c r="F15" s="31">
        <v>207.53801899999999</v>
      </c>
      <c r="G15" s="31">
        <v>98.898765679999968</v>
      </c>
      <c r="H15" s="32">
        <v>581.70455813599995</v>
      </c>
      <c r="I15" s="41">
        <v>586.11372840799993</v>
      </c>
      <c r="L15" s="16"/>
      <c r="M15" s="16"/>
      <c r="N15" s="16"/>
      <c r="O15" s="16"/>
      <c r="P15" s="1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15" customFormat="1" ht="7.5" customHeight="1">
      <c r="A16" s="48"/>
      <c r="B16" s="31"/>
      <c r="C16" s="31"/>
      <c r="D16" s="31"/>
      <c r="E16" s="31"/>
      <c r="F16" s="31"/>
      <c r="G16" s="31"/>
      <c r="H16" s="32"/>
      <c r="I16" s="33"/>
      <c r="L16" s="16"/>
      <c r="M16" s="16"/>
      <c r="N16" s="16"/>
      <c r="O16" s="16"/>
      <c r="P16" s="17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15" customFormat="1" ht="15" customHeight="1">
      <c r="A17" s="49" t="s">
        <v>10</v>
      </c>
      <c r="B17" s="50">
        <v>619.92093711600046</v>
      </c>
      <c r="C17" s="50">
        <v>599.21381925599962</v>
      </c>
      <c r="D17" s="50">
        <v>447.23173014000002</v>
      </c>
      <c r="E17" s="50">
        <v>609.2421002719999</v>
      </c>
      <c r="F17" s="50">
        <v>494.2700196200002</v>
      </c>
      <c r="G17" s="50">
        <v>855.34223476000091</v>
      </c>
      <c r="H17" s="32">
        <v>2406.0860847920012</v>
      </c>
      <c r="I17" s="41">
        <v>2304.2714888959999</v>
      </c>
      <c r="L17" s="16"/>
      <c r="M17" s="16"/>
      <c r="N17" s="16"/>
      <c r="O17" s="16"/>
      <c r="P17" s="17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15" customFormat="1" ht="6.75" customHeight="1">
      <c r="A18" s="18"/>
      <c r="B18" s="51"/>
      <c r="C18" s="51"/>
      <c r="D18" s="51"/>
      <c r="E18" s="51"/>
      <c r="F18" s="51"/>
      <c r="G18" s="51"/>
      <c r="H18" s="52"/>
      <c r="I18" s="53"/>
      <c r="L18" s="16"/>
      <c r="M18" s="16"/>
      <c r="N18" s="16"/>
      <c r="O18" s="16"/>
      <c r="P18" s="1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>
      <c r="A19" s="54" t="s">
        <v>11</v>
      </c>
      <c r="B19" s="56"/>
      <c r="C19" s="56"/>
      <c r="D19" s="56"/>
      <c r="E19" s="56"/>
      <c r="F19" s="56"/>
      <c r="G19" s="56"/>
      <c r="H19" s="57"/>
      <c r="I19" s="25"/>
      <c r="L19" s="16"/>
      <c r="M19" s="16"/>
      <c r="N19" s="16"/>
      <c r="O19" s="16"/>
      <c r="P19" s="17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30">
      <c r="A20" s="58" t="s">
        <v>3</v>
      </c>
      <c r="B20" s="59">
        <v>489.78340876400017</v>
      </c>
      <c r="C20" s="59">
        <v>511.41102604800005</v>
      </c>
      <c r="D20" s="59">
        <v>545.46263943600002</v>
      </c>
      <c r="E20" s="59">
        <v>553.71775076799997</v>
      </c>
      <c r="F20" s="59">
        <v>520.31284863999997</v>
      </c>
      <c r="G20" s="60">
        <v>549.22235232800017</v>
      </c>
      <c r="H20" s="61">
        <v>2168.7155911720001</v>
      </c>
      <c r="I20" s="62">
        <v>1962.9381097040002</v>
      </c>
      <c r="L20" s="16"/>
      <c r="M20" s="16"/>
      <c r="N20" s="16"/>
      <c r="O20" s="16"/>
      <c r="P20" s="17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30" s="64" customFormat="1">
      <c r="A21" s="63" t="s">
        <v>4</v>
      </c>
      <c r="B21" s="60">
        <v>305.24899825648794</v>
      </c>
      <c r="C21" s="60">
        <v>325.96912888072006</v>
      </c>
      <c r="D21" s="60">
        <v>347.57256383200001</v>
      </c>
      <c r="E21" s="60">
        <v>355.55223520881998</v>
      </c>
      <c r="F21" s="60">
        <v>333.43664063918004</v>
      </c>
      <c r="G21" s="60">
        <v>335.51300311630411</v>
      </c>
      <c r="H21" s="36">
        <v>1372.0744427963041</v>
      </c>
      <c r="I21" s="37">
        <v>1241.0317164009441</v>
      </c>
      <c r="L21" s="16"/>
      <c r="M21" s="16"/>
      <c r="N21" s="16"/>
      <c r="O21" s="16"/>
      <c r="P21" s="17"/>
      <c r="Q21" s="5"/>
      <c r="R21" s="5"/>
      <c r="S21" s="5"/>
      <c r="T21" s="5"/>
      <c r="U21" s="5"/>
      <c r="V21" s="5"/>
      <c r="W21" s="5"/>
      <c r="X21" s="5"/>
      <c r="Y21" s="5"/>
      <c r="Z21" s="5"/>
      <c r="AA21" s="65"/>
      <c r="AB21" s="65"/>
      <c r="AC21" s="65"/>
      <c r="AD21" s="65"/>
    </row>
    <row r="22" spans="1:30" s="64" customFormat="1">
      <c r="A22" s="63" t="s">
        <v>5</v>
      </c>
      <c r="B22" s="60">
        <v>184.53439403079193</v>
      </c>
      <c r="C22" s="60">
        <v>185.44200289290015</v>
      </c>
      <c r="D22" s="60">
        <v>197.890075604</v>
      </c>
      <c r="E22" s="60">
        <v>198.16551555917999</v>
      </c>
      <c r="F22" s="60">
        <v>186.87620800081999</v>
      </c>
      <c r="G22" s="60">
        <v>213.70934921169606</v>
      </c>
      <c r="H22" s="36">
        <v>796.64114837569605</v>
      </c>
      <c r="I22" s="37">
        <v>721.90639330305612</v>
      </c>
      <c r="L22" s="16"/>
      <c r="M22" s="16"/>
      <c r="N22" s="16"/>
      <c r="O22" s="16"/>
      <c r="P22" s="17"/>
      <c r="Q22" s="5"/>
      <c r="R22" s="5"/>
      <c r="S22" s="5"/>
      <c r="T22" s="5"/>
      <c r="U22" s="5"/>
      <c r="V22" s="5"/>
      <c r="W22" s="5"/>
      <c r="X22" s="5"/>
      <c r="Y22" s="5"/>
      <c r="Z22" s="5"/>
      <c r="AA22" s="65"/>
      <c r="AB22" s="65"/>
      <c r="AC22" s="65"/>
      <c r="AD22" s="65"/>
    </row>
    <row r="23" spans="1:30">
      <c r="A23" s="58" t="s">
        <v>6</v>
      </c>
      <c r="B23" s="59">
        <v>242.49145819600005</v>
      </c>
      <c r="C23" s="59">
        <v>225.9301577</v>
      </c>
      <c r="D23" s="59">
        <v>269.03737640000003</v>
      </c>
      <c r="E23" s="59">
        <v>285.62449042399999</v>
      </c>
      <c r="F23" s="59">
        <v>282.90253628000011</v>
      </c>
      <c r="G23" s="59">
        <v>259.63987914799998</v>
      </c>
      <c r="H23" s="32">
        <v>1097.204282252</v>
      </c>
      <c r="I23" s="41">
        <v>946.95966326000007</v>
      </c>
      <c r="L23" s="16"/>
      <c r="M23" s="16"/>
      <c r="N23" s="16"/>
      <c r="O23" s="16"/>
      <c r="P23" s="17"/>
      <c r="Q23" s="5"/>
      <c r="R23" s="5"/>
      <c r="S23" s="5"/>
      <c r="T23" s="5"/>
      <c r="U23" s="5"/>
      <c r="V23" s="5"/>
      <c r="W23" s="5"/>
      <c r="X23" s="5"/>
      <c r="Y23" s="5"/>
      <c r="Z23" s="5"/>
      <c r="AA23" s="66"/>
      <c r="AB23" s="66"/>
      <c r="AC23" s="66"/>
      <c r="AD23" s="66"/>
    </row>
    <row r="24" spans="1:30" s="64" customFormat="1">
      <c r="A24" s="67" t="s">
        <v>7</v>
      </c>
      <c r="B24" s="68">
        <f t="shared" ref="B24:I24" si="2">IFERROR(B23/B20,0)</f>
        <v>0.49509937220605899</v>
      </c>
      <c r="C24" s="68">
        <f t="shared" si="2"/>
        <v>0.44177803409110428</v>
      </c>
      <c r="D24" s="68">
        <f t="shared" si="2"/>
        <v>0.49322787107505756</v>
      </c>
      <c r="E24" s="68">
        <f t="shared" si="2"/>
        <v>0.51583047505311541</v>
      </c>
      <c r="F24" s="68">
        <f t="shared" si="2"/>
        <v>0.54371622192197289</v>
      </c>
      <c r="G24" s="68">
        <f t="shared" si="2"/>
        <v>0.47274091822275449</v>
      </c>
      <c r="H24" s="44">
        <f t="shared" si="2"/>
        <v>0.50592354604646772</v>
      </c>
      <c r="I24" s="45">
        <f t="shared" si="2"/>
        <v>0.48241952131786575</v>
      </c>
      <c r="L24" s="16"/>
      <c r="M24" s="16"/>
      <c r="N24" s="16"/>
      <c r="O24" s="16"/>
      <c r="P24" s="17"/>
      <c r="Q24" s="5"/>
      <c r="R24" s="5"/>
      <c r="S24" s="5"/>
      <c r="T24" s="5"/>
      <c r="U24" s="5"/>
      <c r="V24" s="5"/>
      <c r="W24" s="5"/>
      <c r="X24" s="5"/>
      <c r="Y24" s="5"/>
      <c r="Z24" s="5"/>
      <c r="AA24" s="69"/>
      <c r="AB24" s="69"/>
      <c r="AC24" s="69"/>
      <c r="AD24" s="69"/>
    </row>
    <row r="25" spans="1:30">
      <c r="A25" s="58" t="s">
        <v>8</v>
      </c>
      <c r="B25" s="59">
        <v>159.97824133199998</v>
      </c>
      <c r="C25" s="59">
        <v>116.96960834000005</v>
      </c>
      <c r="D25" s="59">
        <v>132.07738752000003</v>
      </c>
      <c r="E25" s="59">
        <v>151.530352376</v>
      </c>
      <c r="F25" s="59">
        <v>159.36448351200002</v>
      </c>
      <c r="G25" s="59">
        <v>144.18969900399995</v>
      </c>
      <c r="H25" s="61">
        <v>587.16192241199997</v>
      </c>
      <c r="I25" s="70">
        <v>526.93731391599999</v>
      </c>
      <c r="L25" s="16"/>
      <c r="M25" s="16"/>
      <c r="N25" s="16"/>
      <c r="O25" s="16"/>
      <c r="P25" s="17"/>
      <c r="Q25" s="5"/>
      <c r="R25" s="5"/>
      <c r="S25" s="5"/>
      <c r="T25" s="5"/>
      <c r="U25" s="5"/>
      <c r="V25" s="5"/>
      <c r="W25" s="5"/>
      <c r="X25" s="5"/>
      <c r="Y25" s="5"/>
      <c r="Z25" s="5"/>
      <c r="AA25" s="66"/>
      <c r="AB25" s="66"/>
      <c r="AC25" s="66"/>
      <c r="AD25" s="66"/>
    </row>
    <row r="26" spans="1:30" ht="5.25" customHeight="1">
      <c r="A26" s="58"/>
      <c r="B26" s="59"/>
      <c r="C26" s="59"/>
      <c r="D26" s="59"/>
      <c r="E26" s="59"/>
      <c r="F26" s="59"/>
      <c r="G26" s="59"/>
      <c r="H26" s="61"/>
      <c r="I26" s="70"/>
      <c r="L26" s="16"/>
      <c r="M26" s="16"/>
      <c r="N26" s="16"/>
      <c r="O26" s="16"/>
      <c r="P26" s="17"/>
      <c r="Q26" s="5"/>
      <c r="R26" s="5"/>
      <c r="S26" s="5"/>
      <c r="T26" s="5"/>
      <c r="U26" s="5"/>
      <c r="V26" s="5"/>
      <c r="W26" s="5"/>
      <c r="X26" s="5"/>
      <c r="Y26" s="5"/>
      <c r="Z26" s="5"/>
      <c r="AA26" s="66"/>
      <c r="AB26" s="66"/>
      <c r="AC26" s="66"/>
      <c r="AD26" s="66"/>
    </row>
    <row r="27" spans="1:30" ht="13.5" customHeight="1">
      <c r="A27" s="71" t="s">
        <v>10</v>
      </c>
      <c r="B27" s="72">
        <v>137.01573511599997</v>
      </c>
      <c r="C27" s="72">
        <v>109.14563784799999</v>
      </c>
      <c r="D27" s="72">
        <v>15.969511636</v>
      </c>
      <c r="E27" s="72">
        <v>65.225567628000007</v>
      </c>
      <c r="F27" s="72">
        <v>67.467225384000002</v>
      </c>
      <c r="G27" s="72">
        <v>121.101695104</v>
      </c>
      <c r="H27" s="73">
        <v>269.76399975200002</v>
      </c>
      <c r="I27" s="74">
        <v>325.98668757199999</v>
      </c>
      <c r="L27" s="16"/>
      <c r="M27" s="16"/>
      <c r="N27" s="16"/>
      <c r="O27" s="16"/>
      <c r="P27" s="17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30" ht="12.75" customHeight="1">
      <c r="A28" s="54" t="s">
        <v>12</v>
      </c>
      <c r="B28" s="56"/>
      <c r="C28" s="56"/>
      <c r="D28" s="56"/>
      <c r="E28" s="56"/>
      <c r="F28" s="56"/>
      <c r="G28" s="56"/>
      <c r="H28" s="75"/>
      <c r="I28" s="76"/>
      <c r="L28" s="16"/>
      <c r="M28" s="16"/>
      <c r="N28" s="16"/>
      <c r="O28" s="16"/>
      <c r="P28" s="17"/>
      <c r="Q28" s="5"/>
      <c r="R28" s="5"/>
      <c r="S28" s="5"/>
      <c r="T28" s="5"/>
      <c r="U28" s="5"/>
      <c r="V28" s="5"/>
      <c r="W28" s="5"/>
      <c r="X28" s="5"/>
      <c r="Y28" s="5"/>
      <c r="Z28" s="5"/>
      <c r="AA28" s="77"/>
      <c r="AB28" s="77"/>
      <c r="AC28" s="77"/>
      <c r="AD28" s="77"/>
    </row>
    <row r="29" spans="1:30" ht="12.75" customHeight="1">
      <c r="A29" s="58" t="s">
        <v>3</v>
      </c>
      <c r="B29" s="59">
        <v>519.55986253600008</v>
      </c>
      <c r="C29" s="59">
        <v>519.97232975999987</v>
      </c>
      <c r="D29" s="59">
        <v>475.73755418799999</v>
      </c>
      <c r="E29" s="59">
        <v>497.14740415600011</v>
      </c>
      <c r="F29" s="59">
        <v>502.74784128400006</v>
      </c>
      <c r="G29" s="59">
        <v>521.90147906000004</v>
      </c>
      <c r="H29" s="61">
        <v>1997.5342786880001</v>
      </c>
      <c r="I29" s="62">
        <v>2030.7101544080001</v>
      </c>
      <c r="L29" s="16"/>
      <c r="M29" s="16"/>
      <c r="N29" s="16"/>
      <c r="O29" s="16"/>
      <c r="P29" s="17"/>
      <c r="Q29" s="5"/>
      <c r="R29" s="5"/>
      <c r="S29" s="5"/>
      <c r="T29" s="5"/>
      <c r="U29" s="5"/>
      <c r="V29" s="5"/>
      <c r="W29" s="5"/>
      <c r="X29" s="5"/>
      <c r="Y29" s="5"/>
      <c r="Z29" s="5"/>
      <c r="AA29" s="4"/>
      <c r="AB29" s="4"/>
      <c r="AC29" s="4"/>
      <c r="AD29" s="4"/>
    </row>
    <row r="30" spans="1:30" ht="12.75" customHeight="1">
      <c r="A30" s="63" t="s">
        <v>4</v>
      </c>
      <c r="B30" s="60">
        <v>461.23309757200008</v>
      </c>
      <c r="C30" s="60">
        <v>435.42698409600007</v>
      </c>
      <c r="D30" s="60">
        <v>382.79731968400006</v>
      </c>
      <c r="E30" s="60">
        <v>407.50333748799994</v>
      </c>
      <c r="F30" s="60">
        <v>426.21704684000008</v>
      </c>
      <c r="G30" s="60">
        <v>429.29874270400012</v>
      </c>
      <c r="H30" s="36">
        <v>1645.8164467160002</v>
      </c>
      <c r="I30" s="37">
        <v>1654.6921811680002</v>
      </c>
      <c r="L30" s="16"/>
      <c r="M30" s="16"/>
      <c r="N30" s="16"/>
      <c r="O30" s="16"/>
      <c r="P30" s="17"/>
      <c r="Q30" s="5"/>
      <c r="R30" s="5"/>
      <c r="S30" s="5"/>
      <c r="T30" s="5"/>
      <c r="U30" s="5"/>
      <c r="V30" s="5"/>
      <c r="W30" s="5"/>
      <c r="X30" s="5"/>
      <c r="Y30" s="5"/>
      <c r="Z30" s="5"/>
      <c r="AA30" s="77"/>
      <c r="AB30" s="77"/>
      <c r="AC30" s="77"/>
      <c r="AD30" s="77"/>
    </row>
    <row r="31" spans="1:30" ht="12.75" customHeight="1">
      <c r="A31" s="63" t="s">
        <v>5</v>
      </c>
      <c r="B31" s="60">
        <v>58.326764963999985</v>
      </c>
      <c r="C31" s="60">
        <v>84.545345664000024</v>
      </c>
      <c r="D31" s="60">
        <v>92.940234504000003</v>
      </c>
      <c r="E31" s="60">
        <v>89.644066667999994</v>
      </c>
      <c r="F31" s="60">
        <v>76.530794444000009</v>
      </c>
      <c r="G31" s="60">
        <v>92.602736355999994</v>
      </c>
      <c r="H31" s="36">
        <v>351.717831972</v>
      </c>
      <c r="I31" s="37">
        <v>376.01797324</v>
      </c>
      <c r="L31" s="16"/>
      <c r="M31" s="16"/>
      <c r="N31" s="16"/>
      <c r="O31" s="16"/>
      <c r="P31" s="17"/>
      <c r="Q31" s="5"/>
      <c r="R31" s="5"/>
      <c r="S31" s="5"/>
      <c r="T31" s="5"/>
      <c r="U31" s="5"/>
      <c r="V31" s="5"/>
      <c r="W31" s="5"/>
      <c r="X31" s="5"/>
      <c r="Y31" s="5"/>
      <c r="Z31" s="5"/>
      <c r="AA31" s="77"/>
      <c r="AB31" s="77"/>
      <c r="AC31" s="77"/>
      <c r="AD31" s="77"/>
    </row>
    <row r="32" spans="1:30" ht="12.75" customHeight="1">
      <c r="A32" s="58" t="s">
        <v>6</v>
      </c>
      <c r="B32" s="59">
        <v>232.00182902000009</v>
      </c>
      <c r="C32" s="59">
        <v>212.89734679199989</v>
      </c>
      <c r="D32" s="59">
        <v>215.96146748800001</v>
      </c>
      <c r="E32" s="59">
        <v>222.93221849600002</v>
      </c>
      <c r="F32" s="59">
        <v>245.046448244</v>
      </c>
      <c r="G32" s="59">
        <v>223.04755553600003</v>
      </c>
      <c r="H32" s="61">
        <v>906.98768976400004</v>
      </c>
      <c r="I32" s="70">
        <v>900.50767039999994</v>
      </c>
      <c r="L32" s="16"/>
      <c r="M32" s="16"/>
      <c r="N32" s="16"/>
      <c r="O32" s="16"/>
      <c r="P32" s="17"/>
      <c r="Q32" s="5"/>
      <c r="R32" s="5"/>
      <c r="S32" s="5"/>
      <c r="T32" s="5"/>
      <c r="U32" s="5"/>
      <c r="V32" s="5"/>
      <c r="W32" s="5"/>
      <c r="X32" s="5"/>
      <c r="Y32" s="5"/>
      <c r="Z32" s="5"/>
      <c r="AA32" s="78"/>
      <c r="AB32" s="78"/>
      <c r="AC32" s="78"/>
      <c r="AD32" s="78"/>
    </row>
    <row r="33" spans="1:35" ht="12.75" customHeight="1">
      <c r="A33" s="67" t="s">
        <v>7</v>
      </c>
      <c r="B33" s="68">
        <f t="shared" ref="B33:I33" si="3">IFERROR(B32/B29,0)</f>
        <v>0.44653531912104694</v>
      </c>
      <c r="C33" s="68">
        <f t="shared" si="3"/>
        <v>0.40943976170859991</v>
      </c>
      <c r="D33" s="68">
        <f t="shared" si="3"/>
        <v>0.45395085081439096</v>
      </c>
      <c r="E33" s="68">
        <f t="shared" si="3"/>
        <v>0.44842277487995497</v>
      </c>
      <c r="F33" s="68">
        <f t="shared" si="3"/>
        <v>0.48741422264123524</v>
      </c>
      <c r="G33" s="68">
        <f t="shared" si="3"/>
        <v>0.42737482932168031</v>
      </c>
      <c r="H33" s="44">
        <f t="shared" si="3"/>
        <v>0.45405362973781777</v>
      </c>
      <c r="I33" s="79">
        <f t="shared" si="3"/>
        <v>0.44344470748092513</v>
      </c>
      <c r="L33" s="16"/>
      <c r="M33" s="16"/>
      <c r="N33" s="16"/>
      <c r="O33" s="16"/>
      <c r="P33" s="17"/>
      <c r="Q33" s="5"/>
      <c r="R33" s="5"/>
      <c r="S33" s="5"/>
      <c r="T33" s="5"/>
      <c r="U33" s="5"/>
      <c r="V33" s="5"/>
      <c r="W33" s="5"/>
      <c r="X33" s="5"/>
      <c r="Y33" s="5"/>
      <c r="Z33" s="5"/>
      <c r="AA33" s="4"/>
      <c r="AB33" s="4"/>
      <c r="AC33" s="4"/>
      <c r="AD33" s="4"/>
    </row>
    <row r="34" spans="1:35" ht="12.75" customHeight="1">
      <c r="A34" s="58" t="s">
        <v>8</v>
      </c>
      <c r="B34" s="59">
        <v>-130.08260595200002</v>
      </c>
      <c r="C34" s="59">
        <v>-51.767382731999994</v>
      </c>
      <c r="D34" s="59">
        <v>-33.265673843999998</v>
      </c>
      <c r="E34" s="59">
        <v>-18.475895360000003</v>
      </c>
      <c r="F34" s="59">
        <v>-31.021269967999995</v>
      </c>
      <c r="G34" s="59">
        <v>-5.1140992760000135</v>
      </c>
      <c r="H34" s="61">
        <v>-87.876938448000004</v>
      </c>
      <c r="I34" s="37">
        <v>-154.797136728</v>
      </c>
      <c r="L34" s="16"/>
      <c r="M34" s="16"/>
      <c r="N34" s="16"/>
      <c r="O34" s="16"/>
      <c r="P34" s="17"/>
      <c r="Q34" s="5"/>
      <c r="R34" s="5"/>
      <c r="S34" s="5"/>
      <c r="T34" s="5"/>
      <c r="U34" s="5"/>
      <c r="V34" s="5"/>
      <c r="W34" s="5"/>
      <c r="X34" s="5"/>
      <c r="Y34" s="5"/>
      <c r="Z34" s="5"/>
      <c r="AA34" s="77"/>
      <c r="AB34" s="77"/>
      <c r="AC34" s="77"/>
      <c r="AD34" s="77"/>
    </row>
    <row r="35" spans="1:35" ht="5.25" customHeight="1">
      <c r="A35" s="58"/>
      <c r="B35" s="59"/>
      <c r="C35" s="59"/>
      <c r="D35" s="59"/>
      <c r="E35" s="59"/>
      <c r="F35" s="59"/>
      <c r="G35" s="59"/>
      <c r="H35" s="61"/>
      <c r="I35" s="70"/>
      <c r="L35" s="16"/>
      <c r="M35" s="16"/>
      <c r="N35" s="16"/>
      <c r="O35" s="16"/>
      <c r="P35" s="17"/>
      <c r="Q35" s="5"/>
      <c r="R35" s="5"/>
      <c r="S35" s="5"/>
      <c r="T35" s="5"/>
      <c r="U35" s="5"/>
      <c r="V35" s="5"/>
      <c r="W35" s="5"/>
      <c r="X35" s="5"/>
      <c r="Y35" s="5"/>
      <c r="Z35" s="5"/>
      <c r="AA35" s="77"/>
      <c r="AB35" s="77"/>
      <c r="AC35" s="77"/>
      <c r="AD35" s="77"/>
    </row>
    <row r="36" spans="1:35" ht="14.25" customHeight="1">
      <c r="A36" s="71" t="s">
        <v>10</v>
      </c>
      <c r="B36" s="72">
        <v>131.73686863999995</v>
      </c>
      <c r="C36" s="72">
        <v>98.534355555999966</v>
      </c>
      <c r="D36" s="72">
        <v>111.96974765600001</v>
      </c>
      <c r="E36" s="72">
        <v>190.09658704399996</v>
      </c>
      <c r="F36" s="72">
        <v>86.080701356000063</v>
      </c>
      <c r="G36" s="72">
        <v>337.754360996</v>
      </c>
      <c r="H36" s="73">
        <v>725.90139705200011</v>
      </c>
      <c r="I36" s="74">
        <v>565.76662687999999</v>
      </c>
      <c r="L36" s="16"/>
      <c r="M36" s="16"/>
      <c r="N36" s="16"/>
      <c r="O36" s="16"/>
      <c r="P36" s="17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35">
      <c r="A37" s="54" t="s">
        <v>13</v>
      </c>
      <c r="B37" s="56"/>
      <c r="C37" s="56"/>
      <c r="D37" s="56"/>
      <c r="E37" s="56"/>
      <c r="F37" s="56"/>
      <c r="G37" s="56"/>
      <c r="H37" s="75"/>
      <c r="I37" s="76"/>
      <c r="L37" s="16"/>
      <c r="M37" s="16"/>
      <c r="N37" s="16"/>
      <c r="O37" s="16"/>
      <c r="P37" s="17"/>
      <c r="Q37" s="5"/>
      <c r="R37" s="5"/>
      <c r="S37" s="5"/>
      <c r="T37" s="5"/>
      <c r="U37" s="5"/>
      <c r="V37" s="5"/>
      <c r="W37" s="5"/>
      <c r="X37" s="5"/>
      <c r="Y37" s="5"/>
      <c r="Z37" s="5"/>
      <c r="AA37" s="4"/>
      <c r="AB37" s="4"/>
      <c r="AC37" s="4"/>
      <c r="AD37" s="4"/>
    </row>
    <row r="38" spans="1:35">
      <c r="A38" s="58" t="s">
        <v>14</v>
      </c>
      <c r="B38" s="80">
        <v>434.90522129600004</v>
      </c>
      <c r="C38" s="80">
        <v>410.28433321200015</v>
      </c>
      <c r="D38" s="80">
        <v>347.63407692000004</v>
      </c>
      <c r="E38" s="80">
        <v>326.97034775599997</v>
      </c>
      <c r="F38" s="80">
        <v>344.63476465600007</v>
      </c>
      <c r="G38" s="80">
        <v>322.09323863599997</v>
      </c>
      <c r="H38" s="36">
        <v>1341.332427968</v>
      </c>
      <c r="I38" s="37">
        <v>1729.4981376400001</v>
      </c>
      <c r="L38" s="16"/>
      <c r="M38" s="16"/>
      <c r="N38" s="16"/>
      <c r="O38" s="16"/>
      <c r="P38" s="17"/>
      <c r="Q38" s="5"/>
      <c r="R38" s="5"/>
      <c r="S38" s="5"/>
      <c r="T38" s="5"/>
      <c r="U38" s="5"/>
      <c r="V38" s="5"/>
      <c r="W38" s="5"/>
      <c r="X38" s="5"/>
      <c r="Y38" s="5"/>
      <c r="Z38" s="5"/>
      <c r="AA38" s="55"/>
      <c r="AB38" s="55"/>
      <c r="AC38" s="55"/>
      <c r="AD38" s="55"/>
    </row>
    <row r="39" spans="1:35">
      <c r="A39" s="81" t="s">
        <v>6</v>
      </c>
      <c r="B39" s="80">
        <v>199.848608388</v>
      </c>
      <c r="C39" s="80">
        <v>183.25078449599999</v>
      </c>
      <c r="D39" s="80">
        <v>147.62564434799998</v>
      </c>
      <c r="E39" s="80">
        <v>135.76295517200003</v>
      </c>
      <c r="F39" s="80">
        <v>159.21921376400002</v>
      </c>
      <c r="G39" s="80">
        <v>143.87389520399998</v>
      </c>
      <c r="H39" s="36">
        <v>586.48170848799998</v>
      </c>
      <c r="I39" s="37">
        <v>807.08713950800006</v>
      </c>
      <c r="L39" s="16"/>
      <c r="M39" s="16"/>
      <c r="N39" s="16"/>
      <c r="O39" s="16"/>
      <c r="P39" s="17"/>
      <c r="Q39" s="5"/>
      <c r="R39" s="5"/>
      <c r="S39" s="5"/>
      <c r="T39" s="5"/>
      <c r="U39" s="5"/>
      <c r="V39" s="5"/>
      <c r="W39" s="5"/>
      <c r="X39" s="5"/>
      <c r="Y39" s="5"/>
      <c r="Z39" s="5"/>
      <c r="AA39" s="77"/>
      <c r="AB39" s="77"/>
      <c r="AC39" s="77"/>
      <c r="AD39" s="77"/>
    </row>
    <row r="40" spans="1:35" s="64" customFormat="1">
      <c r="A40" s="67" t="s">
        <v>7</v>
      </c>
      <c r="B40" s="68">
        <f t="shared" ref="B40:I40" si="4">IFERROR(B39/B38,0)</f>
        <v>0.45952220990233045</v>
      </c>
      <c r="C40" s="68">
        <f t="shared" si="4"/>
        <v>0.44664338767552092</v>
      </c>
      <c r="D40" s="68">
        <f t="shared" si="4"/>
        <v>0.42465815105339233</v>
      </c>
      <c r="E40" s="68">
        <f t="shared" si="4"/>
        <v>0.41521488448032751</v>
      </c>
      <c r="F40" s="68">
        <f t="shared" si="4"/>
        <v>0.46199405890733614</v>
      </c>
      <c r="G40" s="68">
        <f t="shared" si="4"/>
        <v>0.44668399688635801</v>
      </c>
      <c r="H40" s="44">
        <f t="shared" si="4"/>
        <v>0.43723814936500704</v>
      </c>
      <c r="I40" s="82">
        <f t="shared" si="4"/>
        <v>0.46665973321562348</v>
      </c>
      <c r="L40" s="16"/>
      <c r="M40" s="16"/>
      <c r="N40" s="16"/>
      <c r="O40" s="16"/>
      <c r="P40" s="17"/>
      <c r="Q40" s="5"/>
      <c r="R40" s="5"/>
      <c r="S40" s="5"/>
      <c r="T40" s="5"/>
      <c r="U40" s="5"/>
      <c r="V40" s="5"/>
      <c r="W40" s="5"/>
      <c r="X40" s="5"/>
      <c r="Y40" s="5"/>
      <c r="Z40" s="5"/>
      <c r="AA40" s="77"/>
      <c r="AB40" s="77"/>
      <c r="AC40" s="77"/>
      <c r="AD40" s="77"/>
    </row>
    <row r="41" spans="1:35">
      <c r="A41" s="58" t="s">
        <v>8</v>
      </c>
      <c r="B41" s="80">
        <v>69.507592544000019</v>
      </c>
      <c r="C41" s="80">
        <v>44.990782408000015</v>
      </c>
      <c r="D41" s="80">
        <v>13.432920592</v>
      </c>
      <c r="E41" s="80">
        <v>3.7229148840000006</v>
      </c>
      <c r="F41" s="80">
        <v>24.701074788</v>
      </c>
      <c r="G41" s="80">
        <v>1.8275428600000003</v>
      </c>
      <c r="H41" s="36">
        <v>43.684453124000001</v>
      </c>
      <c r="I41" s="37">
        <v>283.24525205600003</v>
      </c>
      <c r="L41" s="16"/>
      <c r="M41" s="16"/>
      <c r="N41" s="16"/>
      <c r="O41" s="16"/>
      <c r="P41" s="17"/>
      <c r="Q41" s="5"/>
      <c r="R41" s="5"/>
      <c r="S41" s="5"/>
      <c r="T41" s="5"/>
      <c r="U41" s="5"/>
      <c r="V41" s="5"/>
      <c r="W41" s="5"/>
      <c r="X41" s="5"/>
      <c r="Y41" s="5"/>
      <c r="Z41" s="5"/>
      <c r="AA41" s="78"/>
      <c r="AB41" s="78"/>
      <c r="AC41" s="78"/>
      <c r="AD41" s="78"/>
    </row>
    <row r="42" spans="1:35" ht="5.25" customHeight="1">
      <c r="A42" s="58"/>
      <c r="B42" s="80"/>
      <c r="C42" s="80"/>
      <c r="D42" s="80"/>
      <c r="E42" s="80"/>
      <c r="F42" s="80"/>
      <c r="G42" s="80"/>
      <c r="H42" s="61"/>
      <c r="I42" s="62"/>
      <c r="L42" s="16"/>
      <c r="M42" s="16"/>
      <c r="N42" s="16"/>
      <c r="O42" s="16"/>
      <c r="P42" s="17"/>
      <c r="Q42" s="5"/>
      <c r="R42" s="5"/>
      <c r="S42" s="5"/>
      <c r="T42" s="5"/>
      <c r="U42" s="5"/>
      <c r="V42" s="5"/>
      <c r="W42" s="5"/>
      <c r="X42" s="5"/>
      <c r="Y42" s="5"/>
      <c r="Z42" s="5"/>
      <c r="AA42" s="78"/>
      <c r="AB42" s="78"/>
      <c r="AC42" s="78"/>
      <c r="AD42" s="78"/>
    </row>
    <row r="43" spans="1:35" ht="13.5" customHeight="1">
      <c r="A43" s="71" t="s">
        <v>10</v>
      </c>
      <c r="B43" s="72">
        <v>73.86623420799998</v>
      </c>
      <c r="C43" s="72">
        <v>36.557997111999995</v>
      </c>
      <c r="D43" s="72">
        <v>129.56743384000001</v>
      </c>
      <c r="E43" s="72">
        <v>104.04224844000002</v>
      </c>
      <c r="F43" s="72">
        <v>107.32193955599998</v>
      </c>
      <c r="G43" s="72">
        <v>47.734430900000014</v>
      </c>
      <c r="H43" s="73">
        <v>388.66605273599998</v>
      </c>
      <c r="I43" s="74">
        <v>323.47810695200002</v>
      </c>
      <c r="L43" s="16"/>
      <c r="M43" s="16"/>
      <c r="N43" s="16"/>
      <c r="O43" s="16"/>
      <c r="P43" s="17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35">
      <c r="A44" s="83" t="s">
        <v>15</v>
      </c>
      <c r="B44" s="56"/>
      <c r="C44" s="56"/>
      <c r="D44" s="56"/>
      <c r="E44" s="56"/>
      <c r="F44" s="56"/>
      <c r="G44" s="56"/>
      <c r="H44" s="57"/>
      <c r="I44" s="25"/>
      <c r="L44" s="16"/>
      <c r="M44" s="16"/>
      <c r="N44" s="16"/>
      <c r="O44" s="16"/>
      <c r="P44" s="17"/>
      <c r="Q44" s="5"/>
      <c r="R44" s="5"/>
      <c r="S44" s="5"/>
      <c r="T44" s="5"/>
      <c r="U44" s="5"/>
      <c r="V44" s="5"/>
      <c r="W44" s="5"/>
      <c r="X44" s="5"/>
      <c r="Y44" s="5"/>
      <c r="Z44" s="5"/>
      <c r="AA44" s="66"/>
      <c r="AB44" s="66"/>
      <c r="AC44" s="66"/>
      <c r="AD44" s="66"/>
    </row>
    <row r="45" spans="1:35">
      <c r="A45" s="58" t="s">
        <v>3</v>
      </c>
      <c r="B45" s="59">
        <v>156.65104234000006</v>
      </c>
      <c r="C45" s="59">
        <v>163.42764266399996</v>
      </c>
      <c r="D45" s="59">
        <v>159.711867692</v>
      </c>
      <c r="E45" s="59">
        <v>168.22154434800004</v>
      </c>
      <c r="F45" s="59">
        <v>175.59981956399997</v>
      </c>
      <c r="G45" s="59">
        <v>176.24158780799996</v>
      </c>
      <c r="H45" s="61">
        <v>679.77481941199994</v>
      </c>
      <c r="I45" s="62">
        <v>612.729123448</v>
      </c>
      <c r="L45" s="16"/>
      <c r="M45" s="16"/>
      <c r="N45" s="16"/>
      <c r="O45" s="16"/>
      <c r="P45" s="17"/>
      <c r="Q45" s="5"/>
      <c r="R45" s="5"/>
      <c r="S45" s="5"/>
      <c r="T45" s="5"/>
      <c r="U45" s="5"/>
      <c r="V45" s="5"/>
      <c r="W45" s="5"/>
      <c r="X45" s="5"/>
      <c r="Y45" s="5"/>
      <c r="Z45" s="5"/>
      <c r="AA45" s="66"/>
      <c r="AB45" s="66"/>
      <c r="AC45" s="66"/>
      <c r="AD45" s="66"/>
    </row>
    <row r="46" spans="1:35">
      <c r="A46" s="63" t="s">
        <v>4</v>
      </c>
      <c r="B46" s="60">
        <v>140.52334869975999</v>
      </c>
      <c r="C46" s="60">
        <v>146.06108641592007</v>
      </c>
      <c r="D46" s="60">
        <v>142.02877717600001</v>
      </c>
      <c r="E46" s="60">
        <v>149.82614325744004</v>
      </c>
      <c r="F46" s="60">
        <v>155.42790676139998</v>
      </c>
      <c r="G46" s="60">
        <v>154.88046499328004</v>
      </c>
      <c r="H46" s="36">
        <v>602.16329218812007</v>
      </c>
      <c r="I46" s="37">
        <v>550.09496216532</v>
      </c>
      <c r="L46" s="84"/>
      <c r="M46" s="84"/>
      <c r="N46" s="84"/>
      <c r="O46" s="85"/>
      <c r="P46" s="84"/>
      <c r="Q46" s="84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</row>
    <row r="47" spans="1:35">
      <c r="A47" s="63" t="s">
        <v>16</v>
      </c>
      <c r="B47" s="60">
        <v>16.127034571440003</v>
      </c>
      <c r="C47" s="60">
        <v>17.370307447999945</v>
      </c>
      <c r="D47" s="60">
        <v>17.683090516</v>
      </c>
      <c r="E47" s="60">
        <v>18.395401090560004</v>
      </c>
      <c r="F47" s="60">
        <v>20.171912802599987</v>
      </c>
      <c r="G47" s="60">
        <v>21.361122814720002</v>
      </c>
      <c r="H47" s="36">
        <v>77.611527223879989</v>
      </c>
      <c r="I47" s="37">
        <v>62.634161282679948</v>
      </c>
      <c r="L47" s="84"/>
      <c r="M47" s="84"/>
      <c r="N47" s="84"/>
      <c r="O47" s="85"/>
      <c r="P47" s="84"/>
      <c r="Q47" s="84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</row>
    <row r="48" spans="1:35">
      <c r="A48" s="58" t="s">
        <v>6</v>
      </c>
      <c r="B48" s="59">
        <v>80.855109607999992</v>
      </c>
      <c r="C48" s="59">
        <v>75.858544268000017</v>
      </c>
      <c r="D48" s="59">
        <v>87.769565155999999</v>
      </c>
      <c r="E48" s="59">
        <v>90.178736232000006</v>
      </c>
      <c r="F48" s="59">
        <v>93.112416227999987</v>
      </c>
      <c r="G48" s="59">
        <v>86.441816136000014</v>
      </c>
      <c r="H48" s="61">
        <v>357.50253375200003</v>
      </c>
      <c r="I48" s="37">
        <v>306.12592389600002</v>
      </c>
      <c r="L48" s="84"/>
      <c r="M48" s="84"/>
      <c r="N48" s="84"/>
      <c r="O48" s="85"/>
      <c r="P48" s="84"/>
      <c r="Q48" s="84"/>
      <c r="R48" s="66"/>
      <c r="S48" s="66"/>
      <c r="T48" s="66"/>
      <c r="U48" s="66"/>
      <c r="V48" s="66"/>
      <c r="W48" s="66"/>
      <c r="X48" s="86"/>
      <c r="Y48" s="86"/>
      <c r="Z48" s="86"/>
      <c r="AA48" s="86"/>
      <c r="AB48" s="86"/>
      <c r="AC48" s="86"/>
      <c r="AD48" s="86"/>
      <c r="AE48" s="56"/>
      <c r="AF48" s="56"/>
      <c r="AG48" s="56"/>
      <c r="AH48" s="56"/>
      <c r="AI48" s="56"/>
    </row>
    <row r="49" spans="1:35" s="64" customFormat="1" ht="15" customHeight="1">
      <c r="A49" s="67" t="s">
        <v>7</v>
      </c>
      <c r="B49" s="68">
        <f t="shared" ref="B49:I49" si="5">IFERROR(B48/B45,0)</f>
        <v>0.51614791960662265</v>
      </c>
      <c r="C49" s="68">
        <f t="shared" si="5"/>
        <v>0.4641720521170451</v>
      </c>
      <c r="D49" s="68">
        <f t="shared" si="5"/>
        <v>0.54954942562728792</v>
      </c>
      <c r="E49" s="68">
        <f t="shared" si="5"/>
        <v>0.53607126591019272</v>
      </c>
      <c r="F49" s="68">
        <f t="shared" si="5"/>
        <v>0.53025348465158173</v>
      </c>
      <c r="G49" s="68">
        <f t="shared" si="5"/>
        <v>0.49047343031300267</v>
      </c>
      <c r="H49" s="44">
        <f t="shared" si="5"/>
        <v>0.52591317527948012</v>
      </c>
      <c r="I49" s="79">
        <f t="shared" si="5"/>
        <v>0.49961053291108948</v>
      </c>
      <c r="L49" s="87"/>
      <c r="M49" s="88"/>
      <c r="N49" s="88"/>
      <c r="O49" s="89"/>
      <c r="P49" s="88"/>
      <c r="Q49" s="88"/>
      <c r="X49" s="90"/>
      <c r="Y49" s="90"/>
      <c r="Z49" s="90"/>
      <c r="AA49" s="91"/>
      <c r="AB49" s="90"/>
      <c r="AC49" s="90"/>
      <c r="AD49" s="90"/>
      <c r="AE49" s="90"/>
      <c r="AF49" s="91"/>
      <c r="AG49" s="90"/>
      <c r="AH49" s="90"/>
      <c r="AI49" s="90"/>
    </row>
    <row r="50" spans="1:35">
      <c r="A50" s="58" t="s">
        <v>8</v>
      </c>
      <c r="B50" s="59">
        <v>28.140590087999989</v>
      </c>
      <c r="C50" s="59">
        <v>13.545236900000013</v>
      </c>
      <c r="D50" s="59">
        <v>27.724278296000001</v>
      </c>
      <c r="E50" s="59">
        <v>29.905796024000004</v>
      </c>
      <c r="F50" s="59">
        <v>26.441291032000002</v>
      </c>
      <c r="G50" s="59">
        <v>24.170799015999993</v>
      </c>
      <c r="H50" s="61">
        <v>108.242164368</v>
      </c>
      <c r="I50" s="37">
        <v>90.348446448000004</v>
      </c>
      <c r="L50" s="84"/>
      <c r="M50" s="84"/>
      <c r="N50" s="84"/>
      <c r="O50" s="85"/>
      <c r="P50" s="84"/>
      <c r="Q50" s="84"/>
      <c r="X50" s="92"/>
      <c r="Y50" s="92"/>
      <c r="Z50" s="92"/>
      <c r="AA50" s="86"/>
      <c r="AB50" s="92"/>
      <c r="AC50" s="92"/>
      <c r="AD50" s="92"/>
      <c r="AE50" s="92"/>
      <c r="AF50" s="86"/>
      <c r="AG50" s="92"/>
      <c r="AH50" s="92"/>
      <c r="AI50" s="92"/>
    </row>
    <row r="51" spans="1:35" ht="6.75" customHeight="1">
      <c r="A51" s="58"/>
      <c r="B51" s="59"/>
      <c r="C51" s="59"/>
      <c r="D51" s="59"/>
      <c r="E51" s="59"/>
      <c r="F51" s="59"/>
      <c r="G51" s="59"/>
      <c r="H51" s="61"/>
      <c r="I51" s="62"/>
      <c r="L51" s="84"/>
      <c r="M51" s="84"/>
      <c r="N51" s="84"/>
      <c r="O51" s="85"/>
      <c r="P51" s="84"/>
      <c r="Q51" s="84"/>
      <c r="X51" s="92"/>
      <c r="Y51" s="92"/>
      <c r="Z51" s="92"/>
      <c r="AA51" s="86"/>
      <c r="AB51" s="92"/>
      <c r="AC51" s="92"/>
      <c r="AD51" s="92"/>
      <c r="AE51" s="92"/>
      <c r="AF51" s="86"/>
      <c r="AG51" s="92"/>
      <c r="AH51" s="92"/>
      <c r="AI51" s="92"/>
    </row>
    <row r="52" spans="1:35" ht="14.25" customHeight="1">
      <c r="A52" s="71" t="s">
        <v>10</v>
      </c>
      <c r="B52" s="72">
        <v>40.155963535999987</v>
      </c>
      <c r="C52" s="72">
        <v>93.770386579999993</v>
      </c>
      <c r="D52" s="72">
        <v>27.867900372000001</v>
      </c>
      <c r="E52" s="72">
        <v>50.724131743999997</v>
      </c>
      <c r="F52" s="72">
        <v>48.525313460000014</v>
      </c>
      <c r="G52" s="72">
        <v>48.157058767999978</v>
      </c>
      <c r="H52" s="73">
        <v>175.274404344</v>
      </c>
      <c r="I52" s="74">
        <v>220.56149310000001</v>
      </c>
      <c r="L52" s="16"/>
      <c r="M52" s="16"/>
      <c r="N52" s="16"/>
      <c r="O52" s="16"/>
      <c r="P52" s="17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35">
      <c r="A53" s="54" t="s">
        <v>17</v>
      </c>
      <c r="B53" s="56"/>
      <c r="C53" s="56"/>
      <c r="D53" s="56"/>
      <c r="E53" s="56"/>
      <c r="F53" s="56"/>
      <c r="G53" s="56"/>
      <c r="H53" s="75"/>
      <c r="I53" s="76"/>
      <c r="L53" s="16"/>
      <c r="M53" s="16"/>
      <c r="N53" s="16"/>
      <c r="O53" s="16"/>
      <c r="P53" s="17"/>
      <c r="Q53" s="5"/>
      <c r="R53" s="5"/>
      <c r="S53" s="5"/>
      <c r="T53" s="5"/>
      <c r="U53" s="5"/>
      <c r="V53" s="5"/>
      <c r="W53" s="5"/>
      <c r="X53" s="5"/>
      <c r="Y53" s="5"/>
      <c r="Z53" s="5"/>
      <c r="AA53" s="4"/>
      <c r="AB53" s="4"/>
      <c r="AC53" s="4"/>
      <c r="AD53" s="4"/>
    </row>
    <row r="54" spans="1:35">
      <c r="A54" s="58" t="s">
        <v>14</v>
      </c>
      <c r="B54" s="80">
        <v>14.811198220000001</v>
      </c>
      <c r="C54" s="80">
        <v>37.010557687999999</v>
      </c>
      <c r="D54" s="80">
        <v>64.69309496000001</v>
      </c>
      <c r="E54" s="80">
        <v>75.379071715999984</v>
      </c>
      <c r="F54" s="80">
        <v>74.704075419999995</v>
      </c>
      <c r="G54" s="80">
        <v>77.600682796000029</v>
      </c>
      <c r="H54" s="36">
        <v>292.37692489200003</v>
      </c>
      <c r="I54" s="37">
        <v>51.821755908</v>
      </c>
      <c r="L54" s="16"/>
      <c r="M54" s="16"/>
      <c r="N54" s="16"/>
      <c r="O54" s="16"/>
      <c r="P54" s="17"/>
      <c r="Q54" s="5"/>
      <c r="R54" s="5"/>
      <c r="S54" s="5"/>
      <c r="T54" s="5"/>
      <c r="U54" s="5"/>
      <c r="V54" s="5"/>
      <c r="W54" s="5"/>
      <c r="X54" s="5"/>
      <c r="Y54" s="5"/>
      <c r="Z54" s="5"/>
      <c r="AA54" s="55"/>
      <c r="AB54" s="55"/>
      <c r="AC54" s="55"/>
      <c r="AD54" s="55"/>
    </row>
    <row r="55" spans="1:35">
      <c r="A55" s="81" t="s">
        <v>6</v>
      </c>
      <c r="B55" s="80">
        <v>-26.419047460000005</v>
      </c>
      <c r="C55" s="80">
        <v>-29.05806878000001</v>
      </c>
      <c r="D55" s="80">
        <v>-6.8694191800000004</v>
      </c>
      <c r="E55" s="80">
        <v>2.0543723720000004</v>
      </c>
      <c r="F55" s="80">
        <v>-3.382945228000001</v>
      </c>
      <c r="G55" s="80">
        <v>-12.729913872000001</v>
      </c>
      <c r="H55" s="36">
        <v>-20.927905908000003</v>
      </c>
      <c r="I55" s="37">
        <v>-97.921970796000011</v>
      </c>
      <c r="L55" s="16"/>
      <c r="M55" s="16"/>
      <c r="N55" s="16"/>
      <c r="O55" s="16"/>
      <c r="P55" s="17"/>
      <c r="Q55" s="5"/>
      <c r="R55" s="5"/>
      <c r="S55" s="5"/>
      <c r="T55" s="5"/>
      <c r="U55" s="5"/>
      <c r="V55" s="5"/>
      <c r="W55" s="5"/>
      <c r="X55" s="5"/>
      <c r="Y55" s="5"/>
      <c r="Z55" s="5"/>
      <c r="AA55" s="77"/>
      <c r="AB55" s="77"/>
      <c r="AC55" s="77"/>
      <c r="AD55" s="77"/>
    </row>
    <row r="56" spans="1:35" s="64" customFormat="1">
      <c r="A56" s="67" t="s">
        <v>7</v>
      </c>
      <c r="B56" s="68">
        <f t="shared" ref="B56:I56" si="6">IFERROR(B55/B54,0)</f>
        <v>-1.7837211458236768</v>
      </c>
      <c r="C56" s="68">
        <f t="shared" si="6"/>
        <v>-0.78512917921854397</v>
      </c>
      <c r="D56" s="68">
        <f t="shared" si="6"/>
        <v>-0.10618473554631122</v>
      </c>
      <c r="E56" s="68">
        <f t="shared" si="6"/>
        <v>2.7253882612671372E-2</v>
      </c>
      <c r="F56" s="68">
        <f t="shared" si="6"/>
        <v>-4.5284614112154703E-2</v>
      </c>
      <c r="G56" s="68">
        <f t="shared" si="6"/>
        <v>-0.16404383844746495</v>
      </c>
      <c r="H56" s="44">
        <f t="shared" si="6"/>
        <v>-7.1578514329509693E-2</v>
      </c>
      <c r="I56" s="82">
        <f t="shared" si="6"/>
        <v>-1.8895919113555795</v>
      </c>
      <c r="L56" s="16"/>
      <c r="M56" s="16"/>
      <c r="N56" s="16"/>
      <c r="O56" s="16"/>
      <c r="P56" s="17"/>
      <c r="Q56" s="5"/>
      <c r="R56" s="5"/>
      <c r="S56" s="5"/>
      <c r="T56" s="5"/>
      <c r="U56" s="5"/>
      <c r="V56" s="5"/>
      <c r="W56" s="5"/>
      <c r="X56" s="5"/>
      <c r="Y56" s="5"/>
      <c r="Z56" s="5"/>
      <c r="AA56" s="77"/>
      <c r="AB56" s="77"/>
      <c r="AC56" s="77"/>
      <c r="AD56" s="77"/>
    </row>
    <row r="57" spans="1:35">
      <c r="A57" s="58" t="s">
        <v>8</v>
      </c>
      <c r="B57" s="80">
        <v>-42.415196460000004</v>
      </c>
      <c r="C57" s="80">
        <v>-57.336239479999996</v>
      </c>
      <c r="D57" s="80">
        <v>-42.326496784000007</v>
      </c>
      <c r="E57" s="80">
        <v>-40.645871344</v>
      </c>
      <c r="F57" s="80">
        <v>-38.911421951999991</v>
      </c>
      <c r="G57" s="80">
        <v>-41.071794556000015</v>
      </c>
      <c r="H57" s="36">
        <v>-162.95558463600003</v>
      </c>
      <c r="I57" s="37">
        <v>-145.909044736</v>
      </c>
      <c r="L57" s="16"/>
      <c r="M57" s="16"/>
      <c r="N57" s="16"/>
      <c r="O57" s="16"/>
      <c r="P57" s="17"/>
      <c r="Q57" s="5"/>
      <c r="R57" s="5"/>
      <c r="S57" s="5"/>
      <c r="T57" s="5"/>
      <c r="U57" s="5"/>
      <c r="V57" s="5"/>
      <c r="W57" s="5"/>
      <c r="X57" s="5"/>
      <c r="Y57" s="5"/>
      <c r="Z57" s="5"/>
      <c r="AA57" s="78"/>
      <c r="AB57" s="78"/>
      <c r="AC57" s="78"/>
      <c r="AD57" s="78"/>
    </row>
    <row r="58" spans="1:35" ht="5.25" customHeight="1">
      <c r="A58" s="58"/>
      <c r="B58" s="80"/>
      <c r="C58" s="80"/>
      <c r="D58" s="80"/>
      <c r="E58" s="80"/>
      <c r="F58" s="80"/>
      <c r="G58" s="80"/>
      <c r="H58" s="61"/>
      <c r="I58" s="62"/>
      <c r="L58" s="16"/>
      <c r="M58" s="16"/>
      <c r="N58" s="16"/>
      <c r="O58" s="16"/>
      <c r="P58" s="17"/>
      <c r="Q58" s="5"/>
      <c r="R58" s="5"/>
      <c r="S58" s="5"/>
      <c r="T58" s="5"/>
      <c r="U58" s="5"/>
      <c r="V58" s="5"/>
      <c r="W58" s="5"/>
      <c r="X58" s="5"/>
      <c r="Y58" s="5"/>
      <c r="Z58" s="5"/>
      <c r="AA58" s="78"/>
      <c r="AB58" s="78"/>
      <c r="AC58" s="78"/>
      <c r="AD58" s="78"/>
    </row>
    <row r="59" spans="1:35" ht="14.25" customHeight="1">
      <c r="A59" s="71" t="s">
        <v>10</v>
      </c>
      <c r="B59" s="72">
        <v>124.34348976399998</v>
      </c>
      <c r="C59" s="72">
        <v>106.830658688</v>
      </c>
      <c r="D59" s="72">
        <v>66.369875832000005</v>
      </c>
      <c r="E59" s="72">
        <v>57.369742144000007</v>
      </c>
      <c r="F59" s="72">
        <v>87.196724524000004</v>
      </c>
      <c r="G59" s="72">
        <v>154.45442095199999</v>
      </c>
      <c r="H59" s="73">
        <v>365.39076345199999</v>
      </c>
      <c r="I59" s="74">
        <v>292.36731347199998</v>
      </c>
      <c r="L59" s="16"/>
      <c r="M59" s="16"/>
      <c r="N59" s="16"/>
      <c r="O59" s="16"/>
      <c r="P59" s="17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35" ht="14.25" customHeight="1">
      <c r="A60" s="26" t="s">
        <v>18</v>
      </c>
      <c r="B60" s="93"/>
      <c r="C60" s="93"/>
      <c r="D60" s="93"/>
      <c r="E60" s="93"/>
      <c r="F60" s="93"/>
      <c r="G60" s="93"/>
      <c r="H60" s="57"/>
      <c r="I60" s="25"/>
      <c r="L60" s="84"/>
      <c r="M60" s="84"/>
      <c r="N60" s="84"/>
      <c r="O60" s="85"/>
      <c r="P60" s="84"/>
      <c r="Q60" s="84"/>
      <c r="X60" s="94"/>
      <c r="Y60" s="94"/>
      <c r="Z60" s="94"/>
      <c r="AA60" s="86"/>
      <c r="AB60" s="94"/>
      <c r="AC60" s="94"/>
      <c r="AD60" s="94"/>
      <c r="AE60" s="94"/>
      <c r="AF60" s="86"/>
      <c r="AG60" s="94"/>
      <c r="AH60" s="94"/>
      <c r="AI60" s="94"/>
    </row>
    <row r="61" spans="1:35" ht="12.6" customHeight="1">
      <c r="A61" s="30" t="s">
        <v>3</v>
      </c>
      <c r="B61" s="47">
        <v>654.55335488399999</v>
      </c>
      <c r="C61" s="47">
        <v>629.73419693600022</v>
      </c>
      <c r="D61" s="47">
        <v>588.26915799599999</v>
      </c>
      <c r="E61" s="47">
        <v>612.10328270000014</v>
      </c>
      <c r="F61" s="47">
        <v>624.15435570799991</v>
      </c>
      <c r="G61" s="47">
        <v>562.39823608800009</v>
      </c>
      <c r="H61" s="36">
        <v>2386.9250324919999</v>
      </c>
      <c r="I61" s="37">
        <v>2630.2908552960002</v>
      </c>
      <c r="L61" s="84"/>
      <c r="M61" s="84"/>
      <c r="N61" s="84"/>
      <c r="O61" s="85"/>
      <c r="P61" s="84"/>
      <c r="Q61" s="84"/>
      <c r="X61" s="94"/>
      <c r="Y61" s="94"/>
      <c r="Z61" s="94"/>
      <c r="AA61" s="86"/>
      <c r="AB61" s="94"/>
      <c r="AC61" s="94"/>
      <c r="AD61" s="94"/>
      <c r="AE61" s="94"/>
      <c r="AF61" s="86"/>
      <c r="AG61" s="94"/>
      <c r="AH61" s="94"/>
      <c r="AI61" s="94"/>
    </row>
    <row r="62" spans="1:35" ht="12.6" customHeight="1">
      <c r="A62" s="30" t="s">
        <v>6</v>
      </c>
      <c r="B62" s="47">
        <v>229.94745664799996</v>
      </c>
      <c r="C62" s="47">
        <v>135.68908454400002</v>
      </c>
      <c r="D62" s="47">
        <v>193.837077096</v>
      </c>
      <c r="E62" s="47">
        <v>210.35443967200004</v>
      </c>
      <c r="F62" s="47">
        <v>235.39603334000006</v>
      </c>
      <c r="G62" s="47">
        <v>191.61958519599997</v>
      </c>
      <c r="H62" s="36">
        <v>831.20713530400008</v>
      </c>
      <c r="I62" s="37">
        <v>855.39001724800005</v>
      </c>
      <c r="L62" s="84"/>
      <c r="M62" s="84"/>
      <c r="N62" s="84"/>
      <c r="O62" s="85"/>
      <c r="P62" s="84"/>
      <c r="Q62" s="84"/>
      <c r="X62" s="94"/>
      <c r="Y62" s="94"/>
      <c r="Z62" s="94"/>
      <c r="AA62" s="86"/>
      <c r="AB62" s="94"/>
      <c r="AC62" s="94"/>
      <c r="AD62" s="94"/>
      <c r="AE62" s="94"/>
      <c r="AF62" s="86"/>
      <c r="AG62" s="94"/>
      <c r="AH62" s="94"/>
      <c r="AI62" s="94"/>
    </row>
    <row r="63" spans="1:35" ht="12.6" customHeight="1">
      <c r="A63" s="42" t="s">
        <v>7</v>
      </c>
      <c r="B63" s="95">
        <f t="shared" ref="B63:I63" si="7">IFERROR(B62/B61,0)</f>
        <v>0.35130437409300463</v>
      </c>
      <c r="C63" s="95">
        <f t="shared" si="7"/>
        <v>0.21547040831544692</v>
      </c>
      <c r="D63" s="95">
        <f t="shared" si="7"/>
        <v>0.32950406197789828</v>
      </c>
      <c r="E63" s="95">
        <f t="shared" si="7"/>
        <v>0.34365840801265157</v>
      </c>
      <c r="F63" s="95">
        <f t="shared" si="7"/>
        <v>0.37714394073719504</v>
      </c>
      <c r="G63" s="95">
        <f t="shared" si="7"/>
        <v>0.34071868099887975</v>
      </c>
      <c r="H63" s="44">
        <f t="shared" si="7"/>
        <v>0.34823344846997661</v>
      </c>
      <c r="I63" s="79">
        <f t="shared" si="7"/>
        <v>0.32520738743614669</v>
      </c>
      <c r="L63" s="84"/>
      <c r="M63" s="84"/>
      <c r="N63" s="84"/>
      <c r="O63" s="85"/>
      <c r="P63" s="84"/>
      <c r="Q63" s="84"/>
      <c r="X63" s="94"/>
      <c r="Y63" s="94"/>
      <c r="Z63" s="94"/>
      <c r="AA63" s="86"/>
      <c r="AB63" s="94"/>
      <c r="AC63" s="94"/>
      <c r="AD63" s="94"/>
      <c r="AE63" s="94"/>
      <c r="AF63" s="86"/>
      <c r="AG63" s="94"/>
      <c r="AH63" s="94"/>
      <c r="AI63" s="94"/>
    </row>
    <row r="64" spans="1:35" ht="14.25" customHeight="1">
      <c r="A64" s="30" t="s">
        <v>8</v>
      </c>
      <c r="B64" s="47">
        <v>36.218576679999998</v>
      </c>
      <c r="C64" s="47">
        <v>-16.925161396000011</v>
      </c>
      <c r="D64" s="47">
        <v>3.0869134919999999</v>
      </c>
      <c r="E64" s="47">
        <v>52.654104880000006</v>
      </c>
      <c r="F64" s="47">
        <v>56.273216427999998</v>
      </c>
      <c r="G64" s="47">
        <v>1.631744504000002</v>
      </c>
      <c r="H64" s="36">
        <v>113.64597930400001</v>
      </c>
      <c r="I64" s="37">
        <v>191.09178093200001</v>
      </c>
      <c r="L64" s="84"/>
      <c r="M64" s="84"/>
      <c r="N64" s="84"/>
      <c r="O64" s="85"/>
      <c r="P64" s="84"/>
      <c r="Q64" s="84"/>
      <c r="X64" s="94"/>
      <c r="Y64" s="94"/>
      <c r="Z64" s="94"/>
      <c r="AA64" s="86"/>
      <c r="AB64" s="94"/>
      <c r="AC64" s="94"/>
      <c r="AD64" s="94"/>
      <c r="AE64" s="94"/>
      <c r="AF64" s="86"/>
      <c r="AG64" s="94"/>
      <c r="AH64" s="94"/>
      <c r="AI64" s="94"/>
    </row>
    <row r="65" spans="1:35" ht="4.5" customHeight="1">
      <c r="A65" s="30"/>
      <c r="B65" s="47"/>
      <c r="C65" s="47"/>
      <c r="D65" s="47"/>
      <c r="E65" s="47"/>
      <c r="F65" s="47"/>
      <c r="G65" s="47"/>
      <c r="H65" s="61"/>
      <c r="I65" s="62"/>
      <c r="L65" s="84"/>
      <c r="M65" s="84"/>
      <c r="N65" s="84"/>
      <c r="O65" s="85"/>
      <c r="P65" s="84"/>
      <c r="Q65" s="84"/>
      <c r="X65" s="94"/>
      <c r="Y65" s="94"/>
      <c r="Z65" s="94"/>
      <c r="AA65" s="86"/>
      <c r="AB65" s="94"/>
      <c r="AC65" s="94"/>
      <c r="AD65" s="94"/>
      <c r="AE65" s="94"/>
      <c r="AF65" s="86"/>
      <c r="AG65" s="94"/>
      <c r="AH65" s="94"/>
      <c r="AI65" s="94"/>
    </row>
    <row r="66" spans="1:35" ht="14.25" customHeight="1">
      <c r="A66" s="96" t="s">
        <v>10</v>
      </c>
      <c r="B66" s="97">
        <v>109.41283532400004</v>
      </c>
      <c r="C66" s="97">
        <v>151.46115015200002</v>
      </c>
      <c r="D66" s="97">
        <v>93.797847779999998</v>
      </c>
      <c r="E66" s="97">
        <v>140.90314258799998</v>
      </c>
      <c r="F66" s="97">
        <v>96.166376280000023</v>
      </c>
      <c r="G66" s="97">
        <v>143.376847484</v>
      </c>
      <c r="H66" s="73">
        <v>474.24421413200002</v>
      </c>
      <c r="I66" s="74">
        <v>563.99620331600011</v>
      </c>
      <c r="L66" s="84"/>
      <c r="M66" s="84"/>
      <c r="N66" s="84"/>
      <c r="O66" s="85"/>
      <c r="P66" s="84"/>
      <c r="Q66" s="84"/>
      <c r="X66" s="94"/>
      <c r="Y66" s="94"/>
      <c r="Z66" s="94"/>
      <c r="AA66" s="86"/>
      <c r="AB66" s="94"/>
      <c r="AC66" s="94"/>
      <c r="AD66" s="94"/>
      <c r="AE66" s="94"/>
      <c r="AF66" s="86"/>
      <c r="AG66" s="94"/>
      <c r="AH66" s="94"/>
      <c r="AI66" s="94"/>
    </row>
    <row r="67" spans="1:35">
      <c r="A67" s="98" t="s">
        <v>19</v>
      </c>
      <c r="B67" s="56"/>
      <c r="C67" s="56"/>
      <c r="D67" s="56"/>
      <c r="E67" s="56"/>
      <c r="F67" s="56"/>
      <c r="G67" s="56"/>
      <c r="H67" s="57"/>
      <c r="I67" s="25"/>
      <c r="L67" s="84"/>
      <c r="M67" s="84"/>
      <c r="N67" s="84"/>
      <c r="O67" s="85"/>
      <c r="P67" s="84"/>
      <c r="Q67" s="84"/>
      <c r="X67" s="56"/>
      <c r="Y67" s="56"/>
      <c r="Z67" s="56"/>
      <c r="AA67" s="86"/>
      <c r="AB67" s="56"/>
      <c r="AC67" s="56"/>
      <c r="AD67" s="56"/>
      <c r="AE67" s="56"/>
      <c r="AF67" s="86"/>
      <c r="AG67" s="99"/>
      <c r="AH67" s="56"/>
      <c r="AI67" s="56"/>
    </row>
    <row r="68" spans="1:35">
      <c r="A68" s="58" t="s">
        <v>14</v>
      </c>
      <c r="B68" s="59">
        <v>143.67253195167683</v>
      </c>
      <c r="C68" s="59">
        <v>146.67411738226639</v>
      </c>
      <c r="D68" s="59">
        <v>149.54850259656658</v>
      </c>
      <c r="E68" s="59">
        <v>155.59910241338704</v>
      </c>
      <c r="F68" s="59">
        <v>157.90844961182574</v>
      </c>
      <c r="G68" s="59">
        <v>161.71853266508768</v>
      </c>
      <c r="H68" s="36">
        <v>624.77458728686702</v>
      </c>
      <c r="I68" s="37">
        <v>590.27430100536378</v>
      </c>
      <c r="L68" s="84"/>
      <c r="M68" s="100"/>
      <c r="N68" s="84"/>
      <c r="O68" s="101"/>
      <c r="P68" s="84"/>
      <c r="Q68" s="84"/>
      <c r="X68" s="102"/>
      <c r="Y68" s="102"/>
      <c r="Z68" s="102"/>
      <c r="AA68" s="86"/>
      <c r="AB68" s="102"/>
      <c r="AC68" s="102"/>
      <c r="AD68" s="102"/>
      <c r="AE68" s="102"/>
      <c r="AF68" s="86"/>
      <c r="AG68" s="102"/>
      <c r="AH68" s="102"/>
      <c r="AI68" s="102"/>
    </row>
    <row r="69" spans="1:35">
      <c r="A69" s="58" t="s">
        <v>6</v>
      </c>
      <c r="B69" s="59">
        <v>28.802707048030921</v>
      </c>
      <c r="C69" s="59">
        <v>36.734308340741386</v>
      </c>
      <c r="D69" s="59">
        <v>33.083868053814584</v>
      </c>
      <c r="E69" s="59">
        <v>35.502642018471967</v>
      </c>
      <c r="F69" s="59">
        <v>46.223715867941294</v>
      </c>
      <c r="G69" s="59">
        <v>55.486105191890715</v>
      </c>
      <c r="H69" s="36">
        <v>170.29633113211855</v>
      </c>
      <c r="I69" s="37">
        <v>129.98353010700706</v>
      </c>
      <c r="L69" s="84"/>
      <c r="M69" s="84"/>
      <c r="N69" s="84"/>
      <c r="O69" s="85"/>
      <c r="P69" s="84"/>
      <c r="Q69" s="84"/>
      <c r="X69" s="102"/>
      <c r="Y69" s="102"/>
      <c r="Z69" s="102"/>
      <c r="AA69" s="86"/>
      <c r="AB69" s="102"/>
      <c r="AC69" s="102"/>
      <c r="AD69" s="102"/>
      <c r="AE69" s="102"/>
      <c r="AF69" s="86"/>
      <c r="AG69" s="102"/>
      <c r="AH69" s="102"/>
      <c r="AI69" s="102"/>
    </row>
    <row r="70" spans="1:35">
      <c r="A70" s="67" t="s">
        <v>7</v>
      </c>
      <c r="B70" s="103">
        <f t="shared" ref="B70:I70" si="8">IFERROR(B69/B68,0)</f>
        <v>0.20047469517498651</v>
      </c>
      <c r="C70" s="103">
        <f t="shared" si="8"/>
        <v>0.25044847036647477</v>
      </c>
      <c r="D70" s="103">
        <f t="shared" si="8"/>
        <v>0.22122500379067081</v>
      </c>
      <c r="E70" s="103">
        <f t="shared" si="8"/>
        <v>0.22816739600560498</v>
      </c>
      <c r="F70" s="103">
        <f t="shared" si="8"/>
        <v>0.2927247780696316</v>
      </c>
      <c r="G70" s="103">
        <f t="shared" si="8"/>
        <v>0.34310294730907631</v>
      </c>
      <c r="H70" s="44">
        <f t="shared" si="8"/>
        <v>0.27257243587906449</v>
      </c>
      <c r="I70" s="82">
        <f t="shared" si="8"/>
        <v>0.22020868922400522</v>
      </c>
      <c r="L70" s="84"/>
      <c r="M70" s="84"/>
      <c r="N70" s="84"/>
      <c r="O70" s="85"/>
      <c r="P70" s="84"/>
      <c r="Q70" s="84"/>
      <c r="X70" s="104"/>
      <c r="Y70" s="104"/>
      <c r="Z70" s="104"/>
      <c r="AA70" s="86"/>
      <c r="AB70" s="104"/>
      <c r="AC70" s="104"/>
      <c r="AD70" s="104"/>
      <c r="AE70" s="104"/>
      <c r="AF70" s="86"/>
      <c r="AG70" s="104"/>
      <c r="AH70" s="104"/>
      <c r="AI70" s="104"/>
    </row>
    <row r="71" spans="1:35">
      <c r="A71" s="58" t="s">
        <v>8</v>
      </c>
      <c r="B71" s="59">
        <v>2.5199840229344401</v>
      </c>
      <c r="C71" s="59">
        <v>32.91368603196959</v>
      </c>
      <c r="D71" s="59">
        <v>10.027347404466344</v>
      </c>
      <c r="E71" s="59">
        <v>5.1067178775414712</v>
      </c>
      <c r="F71" s="59">
        <v>13.614437208687633</v>
      </c>
      <c r="G71" s="59">
        <v>36.231412854547074</v>
      </c>
      <c r="H71" s="36">
        <v>64.979915345242517</v>
      </c>
      <c r="I71" s="37">
        <v>51.925154136330093</v>
      </c>
      <c r="L71" s="84"/>
      <c r="M71" s="84"/>
      <c r="N71" s="84"/>
      <c r="O71" s="85"/>
      <c r="P71" s="84"/>
      <c r="Q71" s="84"/>
      <c r="X71" s="102"/>
      <c r="Y71" s="102"/>
      <c r="Z71" s="102"/>
      <c r="AA71" s="86"/>
      <c r="AB71" s="102"/>
      <c r="AC71" s="102"/>
      <c r="AD71" s="102"/>
      <c r="AE71" s="102"/>
      <c r="AF71" s="86"/>
      <c r="AG71" s="102"/>
      <c r="AH71" s="102"/>
      <c r="AI71" s="102"/>
    </row>
    <row r="72" spans="1:35" ht="5.25" customHeight="1">
      <c r="A72" s="58"/>
      <c r="B72" s="59"/>
      <c r="C72" s="59"/>
      <c r="D72" s="59"/>
      <c r="E72" s="59"/>
      <c r="F72" s="59"/>
      <c r="G72" s="59"/>
      <c r="H72" s="61"/>
      <c r="I72" s="62"/>
      <c r="L72" s="84"/>
      <c r="M72" s="84"/>
      <c r="N72" s="84"/>
      <c r="O72" s="85"/>
      <c r="P72" s="84"/>
      <c r="Q72" s="84"/>
      <c r="X72" s="102"/>
      <c r="Y72" s="102"/>
      <c r="Z72" s="102"/>
      <c r="AA72" s="86"/>
      <c r="AB72" s="102"/>
      <c r="AC72" s="102"/>
      <c r="AD72" s="102"/>
      <c r="AE72" s="102"/>
      <c r="AF72" s="86"/>
      <c r="AG72" s="102"/>
      <c r="AH72" s="102"/>
      <c r="AI72" s="102"/>
    </row>
    <row r="73" spans="1:35">
      <c r="A73" s="71" t="s">
        <v>10</v>
      </c>
      <c r="B73" s="72">
        <v>15.888775707999995</v>
      </c>
      <c r="C73" s="72">
        <v>19.485094459999996</v>
      </c>
      <c r="D73" s="72">
        <v>16.754901956000001</v>
      </c>
      <c r="E73" s="72">
        <v>26.728535183999998</v>
      </c>
      <c r="F73" s="72">
        <v>39.977191124000008</v>
      </c>
      <c r="G73" s="72">
        <v>18.703274095999987</v>
      </c>
      <c r="H73" s="73">
        <v>102.16390235999999</v>
      </c>
      <c r="I73" s="74">
        <v>117.512241652</v>
      </c>
      <c r="L73" s="84"/>
      <c r="M73" s="84"/>
      <c r="N73" s="84"/>
      <c r="O73" s="85"/>
      <c r="P73" s="84"/>
      <c r="Q73" s="84"/>
      <c r="X73" s="102"/>
      <c r="Y73" s="102"/>
      <c r="Z73" s="102"/>
      <c r="AA73" s="86"/>
      <c r="AB73" s="102"/>
      <c r="AC73" s="102"/>
      <c r="AD73" s="102"/>
      <c r="AE73" s="102"/>
      <c r="AF73" s="86"/>
      <c r="AG73" s="102"/>
      <c r="AH73" s="102"/>
      <c r="AI73" s="102"/>
    </row>
    <row r="74" spans="1:35">
      <c r="A74" s="98" t="s">
        <v>20</v>
      </c>
      <c r="B74" s="56"/>
      <c r="C74" s="56"/>
      <c r="D74" s="56"/>
      <c r="E74" s="56"/>
      <c r="F74" s="56"/>
      <c r="G74" s="56"/>
      <c r="H74" s="75"/>
      <c r="I74" s="76"/>
      <c r="L74" s="84"/>
      <c r="M74" s="84"/>
      <c r="N74" s="84"/>
      <c r="O74" s="85"/>
      <c r="P74" s="84"/>
      <c r="Q74" s="84"/>
      <c r="X74" s="105"/>
      <c r="Y74" s="105"/>
      <c r="Z74" s="105"/>
      <c r="AA74" s="86"/>
      <c r="AB74" s="105"/>
      <c r="AC74" s="105"/>
      <c r="AD74" s="105"/>
      <c r="AE74" s="105"/>
      <c r="AF74" s="86"/>
      <c r="AG74" s="105"/>
      <c r="AH74" s="105"/>
      <c r="AI74" s="105"/>
    </row>
    <row r="75" spans="1:35">
      <c r="A75" s="58" t="s">
        <v>14</v>
      </c>
      <c r="B75" s="59">
        <v>159.96489251845097</v>
      </c>
      <c r="C75" s="59">
        <v>139.54755285717636</v>
      </c>
      <c r="D75" s="59">
        <v>122.59184120756379</v>
      </c>
      <c r="E75" s="59">
        <v>129.93781477230701</v>
      </c>
      <c r="F75" s="59">
        <v>135.77162783078418</v>
      </c>
      <c r="G75" s="59">
        <v>106.76638473420753</v>
      </c>
      <c r="H75" s="36">
        <v>495.0676685448625</v>
      </c>
      <c r="I75" s="37">
        <v>628.39090911516405</v>
      </c>
      <c r="L75" s="84"/>
      <c r="M75" s="100"/>
      <c r="N75" s="84"/>
      <c r="O75" s="101"/>
      <c r="P75" s="84"/>
      <c r="Q75" s="84"/>
      <c r="X75" s="102"/>
      <c r="Y75" s="102"/>
      <c r="Z75" s="102"/>
      <c r="AA75" s="86"/>
      <c r="AB75" s="102"/>
      <c r="AC75" s="102"/>
      <c r="AD75" s="102"/>
      <c r="AE75" s="102"/>
      <c r="AF75" s="86"/>
      <c r="AG75" s="102"/>
      <c r="AH75" s="102"/>
      <c r="AI75" s="102"/>
    </row>
    <row r="76" spans="1:35">
      <c r="A76" s="58" t="s">
        <v>6</v>
      </c>
      <c r="B76" s="59">
        <v>79.975579378053226</v>
      </c>
      <c r="C76" s="59">
        <v>60.03385953737272</v>
      </c>
      <c r="D76" s="59">
        <v>51.127422039772256</v>
      </c>
      <c r="E76" s="59">
        <v>61.989469904992809</v>
      </c>
      <c r="F76" s="59">
        <v>58.741824612799739</v>
      </c>
      <c r="G76" s="59">
        <v>32.94850783044344</v>
      </c>
      <c r="H76" s="36">
        <v>204.80722438800825</v>
      </c>
      <c r="I76" s="37">
        <v>294.49972687738392</v>
      </c>
      <c r="L76" s="84"/>
      <c r="M76" s="84"/>
      <c r="N76" s="84"/>
      <c r="O76" s="85"/>
      <c r="P76" s="84"/>
      <c r="X76" s="102"/>
      <c r="Y76" s="102"/>
      <c r="Z76" s="102"/>
      <c r="AA76" s="86"/>
      <c r="AB76" s="102"/>
      <c r="AC76" s="102"/>
      <c r="AD76" s="102"/>
      <c r="AE76" s="102"/>
      <c r="AF76" s="86"/>
      <c r="AG76" s="102"/>
      <c r="AH76" s="102"/>
      <c r="AI76" s="102"/>
    </row>
    <row r="77" spans="1:35">
      <c r="A77" s="67" t="s">
        <v>7</v>
      </c>
      <c r="B77" s="106">
        <f t="shared" ref="B77:I77" si="9">IFERROR(B76/B75,0)</f>
        <v>0.49995707257346195</v>
      </c>
      <c r="C77" s="106">
        <f t="shared" si="9"/>
        <v>0.43020359947706116</v>
      </c>
      <c r="D77" s="106">
        <f t="shared" si="9"/>
        <v>0.41705403504958327</v>
      </c>
      <c r="E77" s="106">
        <f t="shared" si="9"/>
        <v>0.47707028176222888</v>
      </c>
      <c r="F77" s="106">
        <f t="shared" si="9"/>
        <v>0.43265169278231863</v>
      </c>
      <c r="G77" s="106">
        <f t="shared" si="9"/>
        <v>0.30860376056066707</v>
      </c>
      <c r="H77" s="44">
        <f t="shared" si="9"/>
        <v>0.4136954145884581</v>
      </c>
      <c r="I77" s="82">
        <f t="shared" si="9"/>
        <v>0.46865688635131336</v>
      </c>
      <c r="L77" s="84"/>
      <c r="M77" s="84"/>
      <c r="N77" s="84"/>
      <c r="O77" s="85"/>
      <c r="P77" s="84"/>
      <c r="X77" s="104"/>
      <c r="Y77" s="104"/>
      <c r="Z77" s="104"/>
      <c r="AA77" s="86"/>
      <c r="AB77" s="104"/>
      <c r="AC77" s="104"/>
      <c r="AD77" s="104"/>
      <c r="AE77" s="104"/>
      <c r="AF77" s="86"/>
      <c r="AG77" s="104"/>
      <c r="AH77" s="104"/>
      <c r="AI77" s="104"/>
    </row>
    <row r="78" spans="1:35">
      <c r="A78" s="58" t="s">
        <v>8</v>
      </c>
      <c r="B78" s="59">
        <v>19.15291215577129</v>
      </c>
      <c r="C78" s="59">
        <v>12.729510900169982</v>
      </c>
      <c r="D78" s="59">
        <v>9.2145130235582879</v>
      </c>
      <c r="E78" s="59">
        <v>19.546859538403279</v>
      </c>
      <c r="F78" s="59">
        <v>12.664319790805003</v>
      </c>
      <c r="G78" s="59">
        <v>-1.1818103981146646</v>
      </c>
      <c r="H78" s="36">
        <v>40.243881954651904</v>
      </c>
      <c r="I78" s="37">
        <v>82.234713426877676</v>
      </c>
      <c r="L78" s="84"/>
      <c r="M78" s="84"/>
      <c r="N78" s="84"/>
      <c r="O78" s="85"/>
      <c r="P78" s="84"/>
      <c r="X78" s="102"/>
      <c r="Y78" s="102"/>
      <c r="Z78" s="102"/>
      <c r="AA78" s="86"/>
      <c r="AB78" s="102"/>
      <c r="AC78" s="102"/>
      <c r="AD78" s="102"/>
      <c r="AE78" s="102"/>
      <c r="AF78" s="86"/>
      <c r="AG78" s="102"/>
      <c r="AH78" s="102"/>
      <c r="AI78" s="102"/>
    </row>
    <row r="79" spans="1:35" ht="5.25" customHeight="1">
      <c r="A79" s="58"/>
      <c r="B79" s="59"/>
      <c r="C79" s="59"/>
      <c r="D79" s="59"/>
      <c r="E79" s="59"/>
      <c r="F79" s="59"/>
      <c r="G79" s="59"/>
      <c r="H79" s="61"/>
      <c r="I79" s="62"/>
      <c r="L79" s="84"/>
      <c r="M79" s="84"/>
      <c r="N79" s="84"/>
      <c r="O79" s="85"/>
      <c r="P79" s="84"/>
      <c r="X79" s="102"/>
      <c r="Y79" s="102"/>
      <c r="Z79" s="102"/>
      <c r="AA79" s="86"/>
      <c r="AB79" s="102"/>
      <c r="AC79" s="102"/>
      <c r="AD79" s="102"/>
      <c r="AE79" s="102"/>
      <c r="AF79" s="86"/>
      <c r="AG79" s="102"/>
      <c r="AH79" s="102"/>
      <c r="AI79" s="102"/>
    </row>
    <row r="80" spans="1:35">
      <c r="A80" s="71" t="s">
        <v>10</v>
      </c>
      <c r="B80" s="72">
        <v>24.905935340000006</v>
      </c>
      <c r="C80" s="72">
        <v>40.160631939999995</v>
      </c>
      <c r="D80" s="72">
        <v>10.589587944</v>
      </c>
      <c r="E80" s="72">
        <v>31.00918704</v>
      </c>
      <c r="F80" s="72">
        <v>18.567615768000003</v>
      </c>
      <c r="G80" s="59">
        <v>37.244252500000002</v>
      </c>
      <c r="H80" s="107">
        <v>97.410643252</v>
      </c>
      <c r="I80" s="108">
        <v>105.754179648</v>
      </c>
      <c r="L80" s="84"/>
      <c r="M80" s="84"/>
      <c r="N80" s="84"/>
      <c r="O80" s="85"/>
      <c r="P80" s="84"/>
      <c r="X80" s="102"/>
      <c r="Y80" s="102"/>
      <c r="Z80" s="102"/>
      <c r="AA80" s="86"/>
      <c r="AB80" s="102"/>
      <c r="AC80" s="102"/>
      <c r="AD80" s="102"/>
      <c r="AE80" s="102"/>
      <c r="AF80" s="86"/>
      <c r="AG80" s="102"/>
      <c r="AH80" s="102"/>
      <c r="AI80" s="102"/>
    </row>
    <row r="81" spans="1:35">
      <c r="A81" s="98" t="s">
        <v>21</v>
      </c>
      <c r="B81" s="56"/>
      <c r="C81" s="56"/>
      <c r="D81" s="56"/>
      <c r="E81" s="56"/>
      <c r="F81" s="56"/>
      <c r="G81" s="109"/>
      <c r="H81" s="75"/>
      <c r="I81" s="76"/>
      <c r="L81" s="84"/>
      <c r="M81" s="84"/>
      <c r="N81" s="84"/>
      <c r="O81" s="85"/>
      <c r="P81" s="84"/>
      <c r="X81" s="105"/>
      <c r="Y81" s="105"/>
      <c r="Z81" s="105"/>
      <c r="AA81" s="86"/>
      <c r="AB81" s="105"/>
      <c r="AC81" s="105"/>
      <c r="AD81" s="105"/>
      <c r="AE81" s="105"/>
      <c r="AF81" s="86"/>
      <c r="AG81" s="105"/>
      <c r="AH81" s="105"/>
      <c r="AI81" s="105"/>
    </row>
    <row r="82" spans="1:35">
      <c r="A82" s="58" t="s">
        <v>14</v>
      </c>
      <c r="B82" s="59">
        <v>315.22217769351687</v>
      </c>
      <c r="C82" s="59">
        <v>306.65823024659642</v>
      </c>
      <c r="D82" s="59">
        <v>277.65298069024431</v>
      </c>
      <c r="E82" s="59">
        <v>286.60202594205009</v>
      </c>
      <c r="F82" s="59">
        <v>287.72767047426288</v>
      </c>
      <c r="G82" s="59">
        <v>252.81790430037364</v>
      </c>
      <c r="H82" s="36">
        <v>1104.8005814069309</v>
      </c>
      <c r="I82" s="37">
        <v>1269.6377596893476</v>
      </c>
      <c r="L82" s="84"/>
      <c r="M82" s="100"/>
      <c r="N82" s="84"/>
      <c r="O82" s="101"/>
      <c r="P82" s="84"/>
      <c r="X82" s="102"/>
      <c r="Y82" s="102"/>
      <c r="Z82" s="102"/>
      <c r="AA82" s="86"/>
      <c r="AB82" s="102"/>
      <c r="AC82" s="102"/>
      <c r="AD82" s="102"/>
      <c r="AE82" s="102"/>
      <c r="AF82" s="86"/>
      <c r="AG82" s="102"/>
      <c r="AH82" s="102"/>
      <c r="AI82" s="102"/>
    </row>
    <row r="83" spans="1:35">
      <c r="A83" s="58" t="s">
        <v>6</v>
      </c>
      <c r="B83" s="59">
        <v>115.38638401787989</v>
      </c>
      <c r="C83" s="59">
        <v>31.545872190732485</v>
      </c>
      <c r="D83" s="59">
        <v>100.2460814912354</v>
      </c>
      <c r="E83" s="59">
        <v>101.97998775587057</v>
      </c>
      <c r="F83" s="59">
        <v>118.0139844079161</v>
      </c>
      <c r="G83" s="59">
        <v>84.496046850372181</v>
      </c>
      <c r="H83" s="36">
        <v>404.73610050539423</v>
      </c>
      <c r="I83" s="37">
        <v>406.78435828941991</v>
      </c>
      <c r="L83" s="84"/>
      <c r="M83" s="84"/>
      <c r="N83" s="84"/>
      <c r="O83" s="85"/>
      <c r="P83" s="84"/>
      <c r="X83" s="102"/>
      <c r="Y83" s="102"/>
      <c r="Z83" s="102"/>
      <c r="AA83" s="86"/>
      <c r="AB83" s="102"/>
      <c r="AC83" s="102"/>
      <c r="AD83" s="102"/>
      <c r="AE83" s="102"/>
      <c r="AF83" s="86"/>
      <c r="AG83" s="102"/>
      <c r="AH83" s="102"/>
      <c r="AI83" s="102"/>
    </row>
    <row r="84" spans="1:35">
      <c r="A84" s="67" t="s">
        <v>7</v>
      </c>
      <c r="B84" s="106">
        <f t="shared" ref="B84:I84" si="10">IFERROR(B83/B82,0)</f>
        <v>0.36604779797590054</v>
      </c>
      <c r="C84" s="106">
        <f t="shared" si="10"/>
        <v>0.10286980449005122</v>
      </c>
      <c r="D84" s="106">
        <f t="shared" si="10"/>
        <v>0.3610481012738419</v>
      </c>
      <c r="E84" s="106">
        <f t="shared" si="10"/>
        <v>0.35582437849371851</v>
      </c>
      <c r="F84" s="106">
        <f t="shared" si="10"/>
        <v>0.41015862052263896</v>
      </c>
      <c r="G84" s="106">
        <f t="shared" si="10"/>
        <v>0.33421702107767731</v>
      </c>
      <c r="H84" s="44">
        <f t="shared" si="10"/>
        <v>0.36634312772534461</v>
      </c>
      <c r="I84" s="82">
        <f t="shared" si="10"/>
        <v>0.32039402986010046</v>
      </c>
      <c r="L84" s="84"/>
      <c r="M84" s="84"/>
      <c r="N84" s="84"/>
      <c r="O84" s="85"/>
      <c r="P84" s="84"/>
      <c r="X84" s="104"/>
      <c r="Y84" s="104"/>
      <c r="Z84" s="104"/>
      <c r="AA84" s="86"/>
      <c r="AB84" s="104"/>
      <c r="AC84" s="104"/>
      <c r="AD84" s="104"/>
      <c r="AE84" s="104"/>
      <c r="AF84" s="86"/>
      <c r="AG84" s="104"/>
      <c r="AH84" s="104"/>
      <c r="AI84" s="104"/>
    </row>
    <row r="85" spans="1:35">
      <c r="A85" s="58" t="s">
        <v>8</v>
      </c>
      <c r="B85" s="59">
        <v>17.665993419235779</v>
      </c>
      <c r="C85" s="59">
        <v>-59.78081339237692</v>
      </c>
      <c r="D85" s="59">
        <v>-16.948334455643614</v>
      </c>
      <c r="E85" s="59">
        <v>27.990158042428522</v>
      </c>
      <c r="F85" s="59">
        <v>40.428691790123942</v>
      </c>
      <c r="G85" s="59">
        <v>15.568276042233613</v>
      </c>
      <c r="H85" s="36">
        <v>67.03879141914247</v>
      </c>
      <c r="I85" s="37">
        <v>62.57412374085024</v>
      </c>
      <c r="L85" s="84"/>
      <c r="M85" s="84"/>
      <c r="N85" s="84"/>
      <c r="O85" s="85"/>
      <c r="P85" s="84"/>
      <c r="X85" s="102"/>
      <c r="Y85" s="102"/>
      <c r="Z85" s="102"/>
      <c r="AA85" s="86"/>
      <c r="AB85" s="102"/>
      <c r="AC85" s="102"/>
      <c r="AD85" s="102"/>
      <c r="AE85" s="102"/>
      <c r="AF85" s="86"/>
      <c r="AG85" s="102"/>
      <c r="AH85" s="102"/>
      <c r="AI85" s="102"/>
    </row>
    <row r="86" spans="1:35" ht="5.25" customHeight="1">
      <c r="A86" s="58"/>
      <c r="B86" s="59"/>
      <c r="C86" s="59"/>
      <c r="D86" s="59"/>
      <c r="E86" s="59"/>
      <c r="F86" s="59"/>
      <c r="G86" s="59"/>
      <c r="H86" s="61"/>
      <c r="I86" s="62"/>
      <c r="L86" s="84"/>
      <c r="M86" s="84"/>
      <c r="N86" s="84"/>
      <c r="O86" s="85"/>
      <c r="P86" s="84"/>
      <c r="X86" s="102"/>
      <c r="Y86" s="102"/>
      <c r="Z86" s="102"/>
      <c r="AA86" s="86"/>
      <c r="AB86" s="102"/>
      <c r="AC86" s="102"/>
      <c r="AD86" s="102"/>
      <c r="AE86" s="102"/>
      <c r="AF86" s="86"/>
      <c r="AG86" s="102"/>
      <c r="AH86" s="102"/>
      <c r="AI86" s="102"/>
    </row>
    <row r="87" spans="1:35" ht="13.5" customHeight="1">
      <c r="A87" s="71" t="s">
        <v>10</v>
      </c>
      <c r="B87" s="72">
        <v>63.105288376000004</v>
      </c>
      <c r="C87" s="72">
        <v>85.287072675999994</v>
      </c>
      <c r="D87" s="72">
        <v>60.030732424000007</v>
      </c>
      <c r="E87" s="72">
        <v>75.410377483999994</v>
      </c>
      <c r="F87" s="72">
        <v>28.670042023999997</v>
      </c>
      <c r="G87" s="72">
        <v>81.178602544</v>
      </c>
      <c r="H87" s="107">
        <v>245.28975447600001</v>
      </c>
      <c r="I87" s="37">
        <v>312.37389612000004</v>
      </c>
      <c r="L87" s="84"/>
      <c r="M87" s="84"/>
      <c r="N87" s="84"/>
      <c r="O87" s="85"/>
      <c r="P87" s="84"/>
      <c r="X87" s="102"/>
      <c r="Y87" s="102"/>
      <c r="Z87" s="102"/>
      <c r="AA87" s="86"/>
      <c r="AB87" s="102"/>
      <c r="AC87" s="102"/>
      <c r="AD87" s="102"/>
      <c r="AE87" s="102"/>
      <c r="AF87" s="86"/>
      <c r="AG87" s="102"/>
      <c r="AH87" s="102"/>
      <c r="AI87" s="102"/>
    </row>
    <row r="88" spans="1:35">
      <c r="A88" s="98" t="s">
        <v>22</v>
      </c>
      <c r="B88" s="56"/>
      <c r="C88" s="56"/>
      <c r="D88" s="56"/>
      <c r="E88" s="56"/>
      <c r="F88" s="56"/>
      <c r="G88" s="56"/>
      <c r="H88" s="75"/>
      <c r="I88" s="76"/>
      <c r="L88" s="84"/>
      <c r="M88" s="84"/>
      <c r="N88" s="84"/>
      <c r="O88" s="85"/>
      <c r="P88" s="84"/>
      <c r="X88" s="105"/>
      <c r="Y88" s="105"/>
      <c r="Z88" s="105"/>
      <c r="AA88" s="16"/>
      <c r="AB88" s="105"/>
      <c r="AC88" s="105"/>
      <c r="AD88" s="105"/>
      <c r="AE88" s="105"/>
      <c r="AF88" s="16"/>
      <c r="AG88" s="105"/>
      <c r="AH88" s="105"/>
      <c r="AI88" s="105"/>
    </row>
    <row r="89" spans="1:35">
      <c r="A89" s="58" t="s">
        <v>14</v>
      </c>
      <c r="B89" s="59">
        <v>13.557024000702256</v>
      </c>
      <c r="C89" s="59">
        <v>16.481178960374397</v>
      </c>
      <c r="D89" s="59">
        <v>19.288386916063867</v>
      </c>
      <c r="E89" s="59">
        <v>18.87390988357015</v>
      </c>
      <c r="F89" s="59">
        <v>19.472074900358599</v>
      </c>
      <c r="G89" s="59">
        <v>21.450132992724892</v>
      </c>
      <c r="H89" s="36">
        <v>79.084504692717502</v>
      </c>
      <c r="I89" s="37">
        <v>56.676777089922275</v>
      </c>
      <c r="L89" s="84"/>
      <c r="M89" s="100"/>
      <c r="N89" s="84"/>
      <c r="O89" s="101"/>
      <c r="P89" s="84"/>
      <c r="X89" s="102"/>
      <c r="Y89" s="102"/>
      <c r="Z89" s="102"/>
      <c r="AA89" s="16"/>
      <c r="AB89" s="102"/>
      <c r="AC89" s="102"/>
      <c r="AD89" s="102"/>
      <c r="AE89" s="102"/>
      <c r="AF89" s="16"/>
      <c r="AG89" s="102"/>
      <c r="AH89" s="102"/>
      <c r="AI89" s="102"/>
    </row>
    <row r="90" spans="1:35">
      <c r="A90" s="58" t="s">
        <v>6</v>
      </c>
      <c r="B90" s="59">
        <v>3.9337242378865991</v>
      </c>
      <c r="C90" s="59">
        <v>6.3205925827939549</v>
      </c>
      <c r="D90" s="59">
        <v>9.2418072270451397</v>
      </c>
      <c r="E90" s="59">
        <v>8.6907887273215252</v>
      </c>
      <c r="F90" s="59">
        <v>8.6174752517850024</v>
      </c>
      <c r="G90" s="59">
        <v>9.8668148902992456</v>
      </c>
      <c r="H90" s="36">
        <v>36.416886096450909</v>
      </c>
      <c r="I90" s="37">
        <v>18.738949247335132</v>
      </c>
      <c r="L90" s="84"/>
      <c r="M90" s="84"/>
      <c r="N90" s="84"/>
      <c r="O90" s="85"/>
      <c r="P90" s="84"/>
      <c r="X90" s="102"/>
      <c r="Y90" s="102"/>
      <c r="Z90" s="102"/>
      <c r="AA90" s="16"/>
      <c r="AB90" s="110"/>
      <c r="AC90" s="102"/>
      <c r="AD90" s="102"/>
      <c r="AE90" s="102"/>
      <c r="AF90" s="16"/>
      <c r="AG90" s="110"/>
      <c r="AH90" s="110"/>
      <c r="AI90" s="110"/>
    </row>
    <row r="91" spans="1:35">
      <c r="A91" s="67" t="s">
        <v>7</v>
      </c>
      <c r="B91" s="106">
        <f t="shared" ref="B91:I91" si="11">IFERROR(B90/B89,0)</f>
        <v>0.29016133907285491</v>
      </c>
      <c r="C91" s="106">
        <f t="shared" si="11"/>
        <v>0.38350366791056145</v>
      </c>
      <c r="D91" s="106">
        <f t="shared" si="11"/>
        <v>0.47913841977881122</v>
      </c>
      <c r="E91" s="106">
        <f t="shared" si="11"/>
        <v>0.46046573184536121</v>
      </c>
      <c r="F91" s="106">
        <f t="shared" si="11"/>
        <v>0.4425555723199433</v>
      </c>
      <c r="G91" s="106">
        <f t="shared" si="11"/>
        <v>0.45998851818987374</v>
      </c>
      <c r="H91" s="44">
        <f t="shared" si="11"/>
        <v>0.46048067491790662</v>
      </c>
      <c r="I91" s="82">
        <f t="shared" si="11"/>
        <v>0.33062834920207756</v>
      </c>
      <c r="L91" s="84"/>
      <c r="M91" s="84"/>
      <c r="N91" s="84"/>
      <c r="O91" s="85"/>
      <c r="P91" s="84"/>
      <c r="X91" s="104"/>
      <c r="Y91" s="104"/>
      <c r="Z91" s="104"/>
      <c r="AA91" s="16"/>
      <c r="AB91" s="104"/>
      <c r="AC91" s="104"/>
      <c r="AD91" s="104"/>
      <c r="AE91" s="104"/>
      <c r="AF91" s="16"/>
      <c r="AG91" s="104"/>
      <c r="AH91" s="104"/>
      <c r="AI91" s="104"/>
    </row>
    <row r="92" spans="1:35">
      <c r="A92" s="58" t="s">
        <v>8</v>
      </c>
      <c r="B92" s="59">
        <v>0.24542208219455339</v>
      </c>
      <c r="C92" s="59">
        <v>4.2133925295673889</v>
      </c>
      <c r="D92" s="59">
        <v>4.2730512453345879</v>
      </c>
      <c r="E92" s="59">
        <v>4.5730957490536506</v>
      </c>
      <c r="F92" s="59">
        <v>3.5332162443469932</v>
      </c>
      <c r="G92" s="59">
        <v>4.7244598590152886</v>
      </c>
      <c r="H92" s="36">
        <v>17.103823097750521</v>
      </c>
      <c r="I92" s="37">
        <v>5.0928458036388777</v>
      </c>
      <c r="L92" s="84"/>
      <c r="M92" s="84"/>
      <c r="N92" s="84"/>
      <c r="O92" s="85"/>
      <c r="P92" s="84"/>
      <c r="X92" s="102"/>
      <c r="Y92" s="102"/>
      <c r="Z92" s="102"/>
      <c r="AA92" s="16"/>
      <c r="AB92" s="102"/>
      <c r="AC92" s="102"/>
      <c r="AD92" s="102"/>
      <c r="AE92" s="102"/>
      <c r="AF92" s="16"/>
      <c r="AG92" s="102"/>
      <c r="AH92" s="102"/>
      <c r="AI92" s="102"/>
    </row>
    <row r="93" spans="1:35" ht="6" customHeight="1">
      <c r="A93" s="58"/>
      <c r="B93" s="59"/>
      <c r="C93" s="59"/>
      <c r="D93" s="59"/>
      <c r="E93" s="59"/>
      <c r="F93" s="59"/>
      <c r="G93" s="59"/>
      <c r="H93" s="61"/>
      <c r="I93" s="62"/>
      <c r="L93" s="84"/>
      <c r="M93" s="84"/>
      <c r="N93" s="84"/>
      <c r="O93" s="85"/>
      <c r="P93" s="84"/>
      <c r="X93" s="102"/>
      <c r="Y93" s="102"/>
      <c r="Z93" s="102"/>
      <c r="AA93" s="16"/>
      <c r="AB93" s="102"/>
      <c r="AC93" s="102"/>
      <c r="AD93" s="102"/>
      <c r="AE93" s="102"/>
      <c r="AF93" s="16"/>
      <c r="AG93" s="102"/>
      <c r="AH93" s="102"/>
      <c r="AI93" s="102"/>
    </row>
    <row r="94" spans="1:35" ht="15" customHeight="1">
      <c r="A94" s="71" t="s">
        <v>10</v>
      </c>
      <c r="B94" s="72">
        <v>2.5912388319999997</v>
      </c>
      <c r="C94" s="72">
        <v>3.6951790720000002</v>
      </c>
      <c r="D94" s="72">
        <v>3.1360690400000002</v>
      </c>
      <c r="E94" s="72">
        <v>4.5116005480000005</v>
      </c>
      <c r="F94" s="72">
        <v>6.028008011999999</v>
      </c>
      <c r="G94" s="72">
        <v>2.3251398040000018</v>
      </c>
      <c r="H94" s="107">
        <v>16.000817404000003</v>
      </c>
      <c r="I94" s="37">
        <v>10.66318396</v>
      </c>
      <c r="L94" s="84"/>
      <c r="M94" s="84"/>
      <c r="N94" s="84"/>
      <c r="O94" s="85"/>
      <c r="P94" s="84"/>
      <c r="X94" s="102"/>
      <c r="Y94" s="102"/>
      <c r="Z94" s="102"/>
      <c r="AA94" s="86"/>
      <c r="AB94" s="102"/>
      <c r="AC94" s="102"/>
      <c r="AD94" s="102"/>
      <c r="AE94" s="102"/>
      <c r="AF94" s="86"/>
      <c r="AG94" s="102"/>
      <c r="AH94" s="102"/>
      <c r="AI94" s="102"/>
    </row>
    <row r="95" spans="1:35">
      <c r="A95" s="98" t="s">
        <v>23</v>
      </c>
      <c r="B95" s="56"/>
      <c r="C95" s="56"/>
      <c r="D95" s="56"/>
      <c r="E95" s="56"/>
      <c r="F95" s="56"/>
      <c r="G95" s="56"/>
      <c r="H95" s="75"/>
      <c r="I95" s="76"/>
      <c r="L95" s="84"/>
      <c r="M95" s="84"/>
      <c r="N95" s="84"/>
      <c r="O95" s="85"/>
      <c r="P95" s="84"/>
      <c r="X95" s="105"/>
      <c r="Y95" s="105"/>
      <c r="Z95" s="105"/>
      <c r="AA95" s="16"/>
      <c r="AB95" s="105"/>
      <c r="AC95" s="105"/>
      <c r="AD95" s="105"/>
      <c r="AE95" s="105"/>
      <c r="AF95" s="16"/>
      <c r="AG95" s="105"/>
      <c r="AH95" s="105"/>
      <c r="AI95" s="105"/>
    </row>
    <row r="96" spans="1:35">
      <c r="A96" s="58" t="s">
        <v>14</v>
      </c>
      <c r="B96" s="59">
        <v>22.136669808426721</v>
      </c>
      <c r="C96" s="59">
        <v>20.373008999733809</v>
      </c>
      <c r="D96" s="59">
        <v>19.18732995593837</v>
      </c>
      <c r="E96" s="59">
        <v>21.090542063591602</v>
      </c>
      <c r="F96" s="59">
        <v>23.274545974889488</v>
      </c>
      <c r="G96" s="59">
        <v>19.645360131763777</v>
      </c>
      <c r="H96" s="36">
        <v>83.197778126183238</v>
      </c>
      <c r="I96" s="37">
        <v>85.310996886221929</v>
      </c>
      <c r="L96" s="84"/>
      <c r="M96" s="100"/>
      <c r="N96" s="84"/>
      <c r="O96" s="101"/>
      <c r="P96" s="84"/>
      <c r="X96" s="102"/>
      <c r="Y96" s="102"/>
      <c r="Z96" s="102"/>
      <c r="AA96" s="16"/>
      <c r="AB96" s="102"/>
      <c r="AC96" s="102"/>
      <c r="AD96" s="102"/>
      <c r="AE96" s="102"/>
      <c r="AF96" s="16"/>
      <c r="AG96" s="102"/>
      <c r="AH96" s="102"/>
      <c r="AI96" s="102"/>
    </row>
    <row r="97" spans="1:35">
      <c r="A97" s="58" t="s">
        <v>6</v>
      </c>
      <c r="B97" s="59">
        <v>3.7061310627275081</v>
      </c>
      <c r="C97" s="59">
        <v>2.8677765048345933</v>
      </c>
      <c r="D97" s="59">
        <v>1.7790048577013526</v>
      </c>
      <c r="E97" s="59">
        <v>3.8851550381386564</v>
      </c>
      <c r="F97" s="59">
        <v>5.4941878616613407</v>
      </c>
      <c r="G97" s="59">
        <v>10.317719376258491</v>
      </c>
      <c r="H97" s="36">
        <v>21.476067133759841</v>
      </c>
      <c r="I97" s="37">
        <v>12.884191916491911</v>
      </c>
      <c r="L97" s="84"/>
      <c r="M97" s="84"/>
      <c r="N97" s="84"/>
      <c r="O97" s="85"/>
      <c r="P97" s="84"/>
      <c r="X97" s="102"/>
      <c r="Y97" s="102"/>
      <c r="Z97" s="102"/>
      <c r="AA97" s="16"/>
      <c r="AB97" s="102"/>
      <c r="AC97" s="102"/>
      <c r="AD97" s="102"/>
      <c r="AE97" s="102"/>
      <c r="AF97" s="16"/>
      <c r="AG97" s="110"/>
      <c r="AH97" s="110"/>
      <c r="AI97" s="110"/>
    </row>
    <row r="98" spans="1:35">
      <c r="A98" s="67" t="s">
        <v>7</v>
      </c>
      <c r="B98" s="106">
        <f t="shared" ref="B98:I98" si="12">IFERROR(B97/B96,0)</f>
        <v>0.16742044285797239</v>
      </c>
      <c r="C98" s="106">
        <f t="shared" si="12"/>
        <v>0.140763522210787</v>
      </c>
      <c r="D98" s="106">
        <f t="shared" si="12"/>
        <v>9.2717687233536142E-2</v>
      </c>
      <c r="E98" s="106">
        <f t="shared" si="12"/>
        <v>0.18421314285921375</v>
      </c>
      <c r="F98" s="106">
        <f t="shared" si="12"/>
        <v>0.23605993722021157</v>
      </c>
      <c r="G98" s="106">
        <f t="shared" si="12"/>
        <v>0.52519879030245897</v>
      </c>
      <c r="H98" s="44">
        <f t="shared" si="12"/>
        <v>0.25813270038519326</v>
      </c>
      <c r="I98" s="82">
        <f t="shared" si="12"/>
        <v>0.15102615590901342</v>
      </c>
      <c r="L98" s="84"/>
      <c r="M98" s="84"/>
      <c r="N98" s="84"/>
      <c r="O98" s="85"/>
      <c r="P98" s="84"/>
      <c r="X98" s="104"/>
      <c r="Y98" s="104"/>
      <c r="Z98" s="104"/>
      <c r="AA98" s="16"/>
      <c r="AB98" s="104"/>
      <c r="AC98" s="104"/>
      <c r="AD98" s="104"/>
      <c r="AE98" s="104"/>
      <c r="AF98" s="16"/>
      <c r="AG98" s="104"/>
      <c r="AH98" s="104"/>
      <c r="AI98" s="104"/>
    </row>
    <row r="99" spans="1:35">
      <c r="A99" s="58" t="s">
        <v>8</v>
      </c>
      <c r="B99" s="59">
        <v>-2.519945017098407</v>
      </c>
      <c r="C99" s="59">
        <v>-5.856271507078505</v>
      </c>
      <c r="D99" s="59">
        <v>-4.1271361932014301</v>
      </c>
      <c r="E99" s="59">
        <v>-3.8128839446026657</v>
      </c>
      <c r="F99" s="59">
        <v>-0.39505024868980315</v>
      </c>
      <c r="G99" s="59">
        <v>3.1978232827744471</v>
      </c>
      <c r="H99" s="36">
        <v>-5.137247103719452</v>
      </c>
      <c r="I99" s="37">
        <v>-16.525602103072146</v>
      </c>
      <c r="L99" s="84"/>
      <c r="M99" s="84"/>
      <c r="N99" s="84"/>
      <c r="O99" s="85"/>
      <c r="P99" s="84"/>
      <c r="X99" s="102"/>
      <c r="Y99" s="102"/>
      <c r="Z99" s="102"/>
      <c r="AA99" s="16"/>
      <c r="AB99" s="102"/>
      <c r="AC99" s="102"/>
      <c r="AD99" s="102"/>
      <c r="AE99" s="102"/>
      <c r="AF99" s="16"/>
      <c r="AG99" s="102"/>
      <c r="AH99" s="102"/>
      <c r="AI99" s="102"/>
    </row>
    <row r="100" spans="1:35" ht="5.25" customHeight="1">
      <c r="A100" s="58"/>
      <c r="B100" s="59"/>
      <c r="C100" s="59"/>
      <c r="D100" s="59"/>
      <c r="E100" s="59"/>
      <c r="F100" s="59"/>
      <c r="G100" s="59"/>
      <c r="H100" s="61"/>
      <c r="I100" s="62"/>
      <c r="L100" s="84"/>
      <c r="M100" s="84"/>
      <c r="N100" s="84"/>
      <c r="O100" s="85"/>
      <c r="P100" s="84"/>
      <c r="X100" s="102"/>
      <c r="Y100" s="102"/>
      <c r="Z100" s="102"/>
      <c r="AA100" s="16"/>
      <c r="AB100" s="102"/>
      <c r="AC100" s="102"/>
      <c r="AD100" s="102"/>
      <c r="AE100" s="102"/>
      <c r="AF100" s="16"/>
      <c r="AG100" s="102"/>
      <c r="AH100" s="102"/>
      <c r="AI100" s="102"/>
    </row>
    <row r="101" spans="1:35" ht="15.75" customHeight="1">
      <c r="A101" s="71" t="s">
        <v>10</v>
      </c>
      <c r="B101" s="72">
        <v>2.9215970679999992</v>
      </c>
      <c r="C101" s="72">
        <v>2.8331720040000001</v>
      </c>
      <c r="D101" s="72">
        <v>3.2865564160000003</v>
      </c>
      <c r="E101" s="72">
        <v>3.2434423320000003</v>
      </c>
      <c r="F101" s="72">
        <v>2.9235193519999996</v>
      </c>
      <c r="G101" s="72">
        <v>3.9255785400000005</v>
      </c>
      <c r="H101" s="107">
        <v>13.37909664</v>
      </c>
      <c r="I101" s="108">
        <v>17.692701935999999</v>
      </c>
      <c r="L101" s="84"/>
      <c r="M101" s="84"/>
      <c r="N101" s="84"/>
      <c r="O101" s="85"/>
      <c r="P101" s="84"/>
      <c r="X101" s="102"/>
      <c r="Y101" s="102"/>
      <c r="Z101" s="102"/>
      <c r="AA101" s="86"/>
      <c r="AB101" s="102"/>
      <c r="AC101" s="102"/>
      <c r="AD101" s="102"/>
      <c r="AE101" s="102"/>
      <c r="AF101" s="86"/>
      <c r="AG101" s="102"/>
      <c r="AH101" s="102"/>
      <c r="AI101" s="102"/>
    </row>
    <row r="102" spans="1:35" ht="12.75" customHeight="1">
      <c r="A102" s="48" t="s">
        <v>24</v>
      </c>
      <c r="B102" s="93"/>
      <c r="C102" s="93"/>
      <c r="D102" s="93"/>
      <c r="E102" s="93"/>
      <c r="F102" s="93"/>
      <c r="G102" s="93"/>
      <c r="H102" s="57"/>
      <c r="I102" s="25"/>
      <c r="L102" s="84"/>
      <c r="M102" s="84"/>
      <c r="N102" s="84"/>
      <c r="O102" s="85"/>
      <c r="P102" s="84"/>
      <c r="X102" s="16"/>
      <c r="Y102" s="16"/>
      <c r="Z102" s="16"/>
      <c r="AA102" s="111"/>
      <c r="AB102" s="16"/>
      <c r="AC102" s="16"/>
      <c r="AD102" s="16"/>
      <c r="AE102" s="16"/>
      <c r="AF102" s="16"/>
      <c r="AG102" s="16"/>
      <c r="AH102" s="16"/>
      <c r="AI102" s="16"/>
    </row>
    <row r="103" spans="1:35" ht="12.75" customHeight="1">
      <c r="A103" s="112" t="s">
        <v>14</v>
      </c>
      <c r="B103" s="47">
        <v>9.2085641960000011</v>
      </c>
      <c r="C103" s="47">
        <v>8.1694323879999988</v>
      </c>
      <c r="D103" s="47">
        <v>7.7794833480000003</v>
      </c>
      <c r="E103" s="47">
        <v>7.9574319239999998</v>
      </c>
      <c r="F103" s="47">
        <v>7.118217652000002</v>
      </c>
      <c r="G103" s="47">
        <v>6.6565948799999992</v>
      </c>
      <c r="H103" s="36">
        <v>29.511727804</v>
      </c>
      <c r="I103" s="37">
        <v>38.381695403999998</v>
      </c>
      <c r="L103" s="84"/>
      <c r="M103" s="100"/>
      <c r="N103" s="84"/>
      <c r="O103" s="101"/>
      <c r="P103" s="84"/>
      <c r="X103" s="16"/>
      <c r="Y103" s="16"/>
      <c r="Z103" s="16"/>
      <c r="AA103" s="111"/>
      <c r="AB103" s="16"/>
      <c r="AC103" s="16"/>
      <c r="AD103" s="16"/>
      <c r="AE103" s="16"/>
      <c r="AF103" s="16"/>
      <c r="AG103" s="16"/>
      <c r="AH103" s="16"/>
      <c r="AI103" s="16"/>
    </row>
    <row r="104" spans="1:35" ht="12.75" customHeight="1">
      <c r="A104" s="112" t="s">
        <v>6</v>
      </c>
      <c r="B104" s="47">
        <v>2.1535073040000006</v>
      </c>
      <c r="C104" s="47">
        <v>1.6748585879999991</v>
      </c>
      <c r="D104" s="47">
        <v>1.7229156880000001</v>
      </c>
      <c r="E104" s="47">
        <v>1.6152677840000003</v>
      </c>
      <c r="F104" s="47">
        <v>0.14581897199999969</v>
      </c>
      <c r="G104" s="47">
        <v>0.35479870399999996</v>
      </c>
      <c r="H104" s="36">
        <v>3.8388011479999999</v>
      </c>
      <c r="I104" s="37">
        <v>10.77028264</v>
      </c>
      <c r="L104" s="84"/>
      <c r="M104" s="84"/>
      <c r="N104" s="84"/>
      <c r="O104" s="85"/>
      <c r="P104" s="84"/>
      <c r="X104" s="16"/>
      <c r="Y104" s="16"/>
      <c r="Z104" s="16"/>
      <c r="AA104" s="111"/>
      <c r="AB104" s="16"/>
      <c r="AC104" s="16"/>
      <c r="AD104" s="16"/>
      <c r="AE104" s="16"/>
      <c r="AF104" s="16"/>
      <c r="AG104" s="16"/>
      <c r="AH104" s="16"/>
      <c r="AI104" s="16"/>
    </row>
    <row r="105" spans="1:35" ht="12.75" customHeight="1">
      <c r="A105" s="39" t="s">
        <v>7</v>
      </c>
      <c r="B105" s="113">
        <f t="shared" ref="B105:I105" si="13">IFERROR(B104/B103,0)</f>
        <v>0.2338591834908896</v>
      </c>
      <c r="C105" s="113">
        <f t="shared" si="13"/>
        <v>0.20501529463175225</v>
      </c>
      <c r="D105" s="113">
        <f t="shared" si="13"/>
        <v>0.22146916587242754</v>
      </c>
      <c r="E105" s="113">
        <f t="shared" si="13"/>
        <v>0.2029885771473928</v>
      </c>
      <c r="F105" s="113">
        <f t="shared" si="13"/>
        <v>2.0485320782377175E-2</v>
      </c>
      <c r="G105" s="113">
        <f t="shared" si="13"/>
        <v>5.3300330033003301E-2</v>
      </c>
      <c r="H105" s="44">
        <f t="shared" si="13"/>
        <v>0.1300771399592433</v>
      </c>
      <c r="I105" s="82">
        <f t="shared" si="13"/>
        <v>0.28060987214435451</v>
      </c>
      <c r="L105" s="84"/>
      <c r="M105" s="84"/>
      <c r="N105" s="84"/>
      <c r="O105" s="85"/>
      <c r="P105" s="84"/>
      <c r="X105" s="16"/>
      <c r="Y105" s="16"/>
      <c r="Z105" s="16"/>
      <c r="AA105" s="111"/>
      <c r="AB105" s="16"/>
      <c r="AC105" s="16"/>
      <c r="AD105" s="16"/>
      <c r="AE105" s="16"/>
      <c r="AF105" s="16"/>
      <c r="AG105" s="16"/>
      <c r="AH105" s="16"/>
      <c r="AI105" s="16"/>
    </row>
    <row r="106" spans="1:35" ht="12.75" customHeight="1">
      <c r="A106" s="112" t="s">
        <v>8</v>
      </c>
      <c r="B106" s="47">
        <v>-10.369074508000001</v>
      </c>
      <c r="C106" s="47">
        <v>-9.6273474960000023</v>
      </c>
      <c r="D106" s="47">
        <v>-6.3372211240000009</v>
      </c>
      <c r="E106" s="47">
        <v>-4.6189738399999989</v>
      </c>
      <c r="F106" s="47">
        <v>-9.7185186800000025</v>
      </c>
      <c r="G106" s="47">
        <v>-5.5043229279999997</v>
      </c>
      <c r="H106" s="36">
        <v>-26.179036572000001</v>
      </c>
      <c r="I106" s="37">
        <v>-18.514615652000003</v>
      </c>
      <c r="L106" s="84"/>
      <c r="M106" s="84"/>
      <c r="N106" s="84"/>
      <c r="O106" s="85"/>
      <c r="P106" s="84"/>
      <c r="X106" s="16"/>
      <c r="Y106" s="16"/>
      <c r="Z106" s="16"/>
      <c r="AA106" s="111"/>
      <c r="AB106" s="16"/>
      <c r="AC106" s="16"/>
      <c r="AD106" s="16"/>
      <c r="AE106" s="16"/>
      <c r="AF106" s="16"/>
      <c r="AG106" s="16"/>
      <c r="AH106" s="16"/>
      <c r="AI106" s="16"/>
    </row>
    <row r="107" spans="1:35" ht="4.5" customHeight="1">
      <c r="A107" s="114"/>
      <c r="B107" s="115"/>
      <c r="C107" s="115"/>
      <c r="D107" s="115"/>
      <c r="E107" s="115"/>
      <c r="F107" s="115"/>
      <c r="G107" s="115"/>
      <c r="H107" s="61"/>
      <c r="I107" s="62"/>
      <c r="L107" s="84"/>
      <c r="M107" s="84"/>
      <c r="N107" s="84"/>
      <c r="O107" s="85"/>
      <c r="P107" s="84"/>
      <c r="X107" s="16"/>
      <c r="Y107" s="16"/>
      <c r="Z107" s="16"/>
      <c r="AA107" s="111"/>
      <c r="AB107" s="16"/>
      <c r="AC107" s="16"/>
      <c r="AD107" s="16"/>
      <c r="AE107" s="16"/>
      <c r="AF107" s="16"/>
      <c r="AG107" s="16"/>
      <c r="AH107" s="16"/>
      <c r="AI107" s="16"/>
    </row>
    <row r="108" spans="1:35" ht="12.75" customHeight="1" thickBot="1">
      <c r="A108" s="116" t="s">
        <v>10</v>
      </c>
      <c r="B108" s="117">
        <v>0.86255629200000017</v>
      </c>
      <c r="C108" s="117">
        <v>0.76616748000000001</v>
      </c>
      <c r="D108" s="117">
        <v>0.84607957200000006</v>
      </c>
      <c r="E108" s="117">
        <v>0.333378968</v>
      </c>
      <c r="F108" s="117">
        <v>8.265821200000005E-2</v>
      </c>
      <c r="G108" s="117">
        <v>0.38390757599999992</v>
      </c>
      <c r="H108" s="118">
        <v>1.646024328</v>
      </c>
      <c r="I108" s="119">
        <v>2.3885751760000002</v>
      </c>
      <c r="L108" s="84"/>
      <c r="M108" s="84"/>
      <c r="N108" s="84"/>
      <c r="O108" s="85"/>
      <c r="P108" s="84"/>
      <c r="X108" s="16"/>
      <c r="Y108" s="16"/>
      <c r="Z108" s="16"/>
      <c r="AA108" s="111"/>
      <c r="AB108" s="16"/>
      <c r="AC108" s="16"/>
      <c r="AD108" s="16"/>
      <c r="AE108" s="16"/>
      <c r="AF108" s="16"/>
      <c r="AG108" s="16"/>
      <c r="AH108" s="16"/>
      <c r="AI108" s="16"/>
    </row>
    <row r="109" spans="1:35" ht="3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:35">
      <c r="A110" s="121" t="s">
        <v>25</v>
      </c>
      <c r="B110" s="120"/>
      <c r="C110" s="120"/>
      <c r="D110" s="120"/>
      <c r="E110" s="120"/>
      <c r="F110" s="120"/>
      <c r="G110" s="120"/>
      <c r="H110" s="120"/>
      <c r="I110" s="120"/>
      <c r="X110" s="16"/>
      <c r="Y110" s="16"/>
      <c r="Z110" s="16"/>
      <c r="AA110" s="122"/>
      <c r="AB110" s="16"/>
      <c r="AC110" s="16"/>
      <c r="AD110" s="16"/>
      <c r="AE110" s="16"/>
      <c r="AF110" s="16"/>
      <c r="AG110" s="16"/>
      <c r="AH110" s="16"/>
      <c r="AI110" s="16"/>
    </row>
    <row r="111" spans="1:35">
      <c r="A111" s="121" t="s">
        <v>26</v>
      </c>
      <c r="B111" s="120"/>
      <c r="C111" s="120"/>
      <c r="D111" s="120"/>
      <c r="E111" s="120"/>
      <c r="F111" s="120"/>
      <c r="G111" s="120"/>
      <c r="H111" s="120"/>
      <c r="I111" s="120"/>
      <c r="X111" s="16"/>
      <c r="Y111" s="16"/>
      <c r="Z111" s="16"/>
      <c r="AA111" s="123"/>
      <c r="AB111" s="16"/>
      <c r="AC111" s="16"/>
      <c r="AD111" s="16"/>
      <c r="AE111" s="16"/>
      <c r="AF111" s="16"/>
      <c r="AG111" s="16"/>
      <c r="AH111" s="16"/>
      <c r="AI111" s="16"/>
    </row>
    <row r="112" spans="1:35">
      <c r="A112" s="120"/>
      <c r="K112" s="2"/>
      <c r="N112" s="5"/>
    </row>
    <row r="113" spans="1:35">
      <c r="A113" s="120"/>
    </row>
    <row r="114" spans="1:35" s="2" customFormat="1">
      <c r="A114" s="120"/>
      <c r="K114" s="5"/>
      <c r="AE114" s="4"/>
      <c r="AF114" s="4"/>
      <c r="AG114" s="4"/>
      <c r="AH114" s="4"/>
      <c r="AI114" s="4"/>
    </row>
    <row r="115" spans="1:35" s="2" customFormat="1">
      <c r="A115" s="120"/>
      <c r="K115" s="5"/>
      <c r="AE115" s="4"/>
      <c r="AF115" s="4"/>
      <c r="AG115" s="4"/>
      <c r="AH115" s="4"/>
      <c r="AI115" s="4"/>
    </row>
    <row r="116" spans="1:35" s="2" customFormat="1">
      <c r="A116" s="120"/>
      <c r="K116" s="5"/>
      <c r="AE116" s="4"/>
      <c r="AF116" s="4"/>
      <c r="AG116" s="4"/>
      <c r="AH116" s="4"/>
      <c r="AI116" s="4"/>
    </row>
    <row r="117" spans="1:35" s="2" customFormat="1">
      <c r="A117" s="120"/>
      <c r="K117" s="5"/>
      <c r="AE117" s="4"/>
      <c r="AF117" s="4"/>
      <c r="AG117" s="4"/>
      <c r="AH117" s="4"/>
      <c r="AI117" s="4"/>
    </row>
    <row r="118" spans="1:35" s="2" customFormat="1">
      <c r="A118" s="120"/>
      <c r="K118" s="5"/>
      <c r="AE118" s="4"/>
      <c r="AF118" s="4"/>
      <c r="AG118" s="4"/>
      <c r="AH118" s="4"/>
      <c r="AI118" s="4"/>
    </row>
  </sheetData>
  <mergeCells count="1">
    <mergeCell ref="A1:G1"/>
  </mergeCells>
  <printOptions horizontalCentered="1"/>
  <pageMargins left="0.25" right="0.25" top="0.26" bottom="0.05" header="0.25" footer="0.1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N93"/>
  <sheetViews>
    <sheetView showGridLines="0" workbookViewId="0">
      <selection activeCell="F72" sqref="F72"/>
    </sheetView>
  </sheetViews>
  <sheetFormatPr defaultColWidth="9.140625" defaultRowHeight="12.75" outlineLevelRow="1"/>
  <cols>
    <col min="1" max="1" width="9.140625" style="4"/>
    <col min="2" max="2" width="25.85546875" style="4" customWidth="1"/>
    <col min="3" max="3" width="12.140625" style="120" customWidth="1"/>
    <col min="4" max="4" width="11.85546875" style="120" customWidth="1"/>
    <col min="5" max="5" width="11.5703125" style="120" customWidth="1"/>
    <col min="6" max="6" width="12.85546875" style="120" customWidth="1"/>
    <col min="7" max="7" width="12.28515625" style="120" customWidth="1"/>
    <col min="8" max="9" width="11.140625" style="120" customWidth="1"/>
    <col min="10" max="16384" width="9.140625" style="4"/>
  </cols>
  <sheetData>
    <row r="1" spans="2:12" ht="20.25" customHeight="1"/>
    <row r="2" spans="2:12" ht="36" customHeight="1">
      <c r="B2" s="406" t="s">
        <v>61</v>
      </c>
      <c r="C2" s="406"/>
      <c r="D2" s="406"/>
      <c r="E2" s="406"/>
      <c r="F2" s="406"/>
      <c r="G2" s="406"/>
      <c r="H2" s="406"/>
      <c r="I2" s="133"/>
    </row>
    <row r="3" spans="2:12" ht="9.75" customHeight="1" thickBot="1"/>
    <row r="4" spans="2:12" ht="27" customHeight="1">
      <c r="B4" s="134"/>
      <c r="C4" s="135" t="s">
        <v>28</v>
      </c>
      <c r="D4" s="135" t="s">
        <v>29</v>
      </c>
      <c r="E4" s="135" t="s">
        <v>30</v>
      </c>
      <c r="F4" s="135" t="s">
        <v>31</v>
      </c>
      <c r="G4" s="135" t="s">
        <v>32</v>
      </c>
      <c r="H4" s="135" t="s">
        <v>33</v>
      </c>
      <c r="I4" s="136" t="s">
        <v>34</v>
      </c>
    </row>
    <row r="5" spans="2:12" ht="6.75" customHeight="1">
      <c r="B5" s="137"/>
      <c r="C5" s="138"/>
      <c r="D5" s="138"/>
      <c r="E5" s="138"/>
      <c r="F5" s="138"/>
      <c r="G5" s="138"/>
      <c r="H5" s="138"/>
      <c r="I5" s="139"/>
    </row>
    <row r="6" spans="2:12">
      <c r="B6" s="54" t="s">
        <v>38</v>
      </c>
      <c r="C6" s="138"/>
      <c r="D6" s="138"/>
      <c r="E6" s="138"/>
      <c r="F6" s="138"/>
      <c r="G6" s="138"/>
      <c r="H6" s="138"/>
      <c r="I6" s="139"/>
    </row>
    <row r="7" spans="2:12">
      <c r="B7" s="140" t="s">
        <v>39</v>
      </c>
      <c r="C7" s="141">
        <v>113.30524662340628</v>
      </c>
      <c r="D7" s="141">
        <v>117.92325039467205</v>
      </c>
      <c r="E7" s="141">
        <v>115.04918640387292</v>
      </c>
      <c r="F7" s="141">
        <v>114.93798245294684</v>
      </c>
      <c r="G7" s="141">
        <v>117.41548160204572</v>
      </c>
      <c r="H7" s="141">
        <v>119.47472997203316</v>
      </c>
      <c r="I7" s="142">
        <v>107.19401607835283</v>
      </c>
      <c r="L7" s="160"/>
    </row>
    <row r="8" spans="2:12">
      <c r="B8" s="140" t="s">
        <v>40</v>
      </c>
      <c r="C8" s="141">
        <v>22.837044047136406</v>
      </c>
      <c r="D8" s="141">
        <v>20.386106793306681</v>
      </c>
      <c r="E8" s="141">
        <v>20.416071262160191</v>
      </c>
      <c r="F8" s="141">
        <v>20.310619055936428</v>
      </c>
      <c r="G8" s="141">
        <v>20.092524045415654</v>
      </c>
      <c r="H8" s="141">
        <v>18.670487561305688</v>
      </c>
      <c r="I8" s="142">
        <v>18.822039304389058</v>
      </c>
      <c r="L8" s="160"/>
    </row>
    <row r="9" spans="2:12">
      <c r="B9" s="140" t="s">
        <v>41</v>
      </c>
      <c r="C9" s="141">
        <v>71.260019544435352</v>
      </c>
      <c r="D9" s="141">
        <v>74.161173644675571</v>
      </c>
      <c r="E9" s="141">
        <v>70.362693078244703</v>
      </c>
      <c r="F9" s="141">
        <v>77.803023376700693</v>
      </c>
      <c r="G9" s="141">
        <v>82.814121635064978</v>
      </c>
      <c r="H9" s="141">
        <v>80.994049055498905</v>
      </c>
      <c r="I9" s="142">
        <v>80.024303754327192</v>
      </c>
      <c r="L9" s="160"/>
    </row>
    <row r="10" spans="2:12" hidden="1">
      <c r="B10" s="140" t="s">
        <v>42</v>
      </c>
      <c r="C10" s="161">
        <v>0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43">
        <v>0</v>
      </c>
      <c r="L10" s="160"/>
    </row>
    <row r="11" spans="2:12">
      <c r="B11" s="140" t="s">
        <v>43</v>
      </c>
      <c r="C11" s="141">
        <v>36.811645389839001</v>
      </c>
      <c r="D11" s="141">
        <v>35.666059958881249</v>
      </c>
      <c r="E11" s="141">
        <v>35.185021736053919</v>
      </c>
      <c r="F11" s="141">
        <v>34.951452162102271</v>
      </c>
      <c r="G11" s="141">
        <v>35.035930922131158</v>
      </c>
      <c r="H11" s="141">
        <v>34.13999587248464</v>
      </c>
      <c r="I11" s="142">
        <v>32.53791835094659</v>
      </c>
      <c r="L11" s="160"/>
    </row>
    <row r="12" spans="2:12" ht="4.5" customHeight="1">
      <c r="B12" s="140"/>
      <c r="C12" s="141"/>
      <c r="D12" s="141"/>
      <c r="E12" s="141"/>
      <c r="F12" s="141"/>
      <c r="G12" s="141"/>
      <c r="H12" s="141"/>
      <c r="I12" s="142"/>
      <c r="L12" s="160"/>
    </row>
    <row r="13" spans="2:12" ht="13.5" thickBot="1">
      <c r="B13" s="144" t="s">
        <v>44</v>
      </c>
      <c r="C13" s="145">
        <v>28.251384991150093</v>
      </c>
      <c r="D13" s="145">
        <v>26.4</v>
      </c>
      <c r="E13" s="145">
        <v>25.815279266213203</v>
      </c>
      <c r="F13" s="145">
        <v>25.192521759858398</v>
      </c>
      <c r="G13" s="145">
        <v>24.113958691163333</v>
      </c>
      <c r="H13" s="145">
        <v>22.305593973704212</v>
      </c>
      <c r="I13" s="147">
        <v>22.717329008194877</v>
      </c>
      <c r="L13" s="160"/>
    </row>
    <row r="14" spans="2:12" ht="6.75" customHeight="1">
      <c r="B14" s="137"/>
      <c r="C14" s="162"/>
      <c r="D14" s="162"/>
      <c r="E14" s="162"/>
      <c r="F14" s="162"/>
      <c r="G14" s="162"/>
      <c r="H14" s="162"/>
      <c r="I14" s="149"/>
      <c r="L14" s="160"/>
    </row>
    <row r="15" spans="2:12">
      <c r="B15" s="54" t="s">
        <v>45</v>
      </c>
      <c r="C15" s="141"/>
      <c r="D15" s="141"/>
      <c r="E15" s="141"/>
      <c r="F15" s="141"/>
      <c r="G15" s="141"/>
      <c r="H15" s="141"/>
      <c r="I15" s="142"/>
      <c r="L15" s="160"/>
    </row>
    <row r="16" spans="2:12">
      <c r="B16" s="140" t="s">
        <v>39</v>
      </c>
      <c r="C16" s="141">
        <v>11.891518712125864</v>
      </c>
      <c r="D16" s="141">
        <v>11.22461973033508</v>
      </c>
      <c r="E16" s="141">
        <v>10.892222855423075</v>
      </c>
      <c r="F16" s="141">
        <v>10.087305629579932</v>
      </c>
      <c r="G16" s="141">
        <v>9.8480671648668903</v>
      </c>
      <c r="H16" s="141">
        <v>8.8223117048841004</v>
      </c>
      <c r="I16" s="142">
        <v>11.0843065493744</v>
      </c>
      <c r="L16" s="160"/>
    </row>
    <row r="17" spans="2:12">
      <c r="B17" s="140" t="s">
        <v>40</v>
      </c>
      <c r="C17" s="141">
        <v>2.1336335780065916</v>
      </c>
      <c r="D17" s="141">
        <v>2.2195949488552298</v>
      </c>
      <c r="E17" s="141">
        <v>2.0673743284312502</v>
      </c>
      <c r="F17" s="141">
        <v>1.7596304388204875</v>
      </c>
      <c r="G17" s="141">
        <v>1.7829632629245127</v>
      </c>
      <c r="H17" s="141">
        <v>1.7562942130477639</v>
      </c>
      <c r="I17" s="142">
        <v>1.9030636869697857</v>
      </c>
      <c r="L17" s="160"/>
    </row>
    <row r="18" spans="2:12" ht="11.25" customHeight="1">
      <c r="B18" s="140" t="s">
        <v>43</v>
      </c>
      <c r="C18" s="141">
        <v>2.2633472102187584</v>
      </c>
      <c r="D18" s="141">
        <v>2.3482991822159143</v>
      </c>
      <c r="E18" s="141">
        <v>2.1890838354433426</v>
      </c>
      <c r="F18" s="141">
        <v>1.8630466528723193</v>
      </c>
      <c r="G18" s="141">
        <v>1.8803045433167673</v>
      </c>
      <c r="H18" s="141">
        <v>1.8374099217463757</v>
      </c>
      <c r="I18" s="142">
        <v>2.0076362456017507</v>
      </c>
      <c r="L18" s="160"/>
    </row>
    <row r="19" spans="2:12" ht="5.0999999999999996" customHeight="1">
      <c r="B19" s="140"/>
      <c r="C19" s="141"/>
      <c r="D19" s="141"/>
      <c r="E19" s="141"/>
      <c r="F19" s="141"/>
      <c r="G19" s="141"/>
      <c r="H19" s="141"/>
      <c r="I19" s="142"/>
      <c r="L19" s="160"/>
    </row>
    <row r="20" spans="2:12">
      <c r="B20" s="140" t="s">
        <v>44</v>
      </c>
      <c r="C20" s="141">
        <v>2.2081050635520318</v>
      </c>
      <c r="D20" s="141">
        <v>2.3089611783622286</v>
      </c>
      <c r="E20" s="141">
        <v>2.1877994150999229</v>
      </c>
      <c r="F20" s="141">
        <v>0</v>
      </c>
      <c r="G20" s="141">
        <v>0</v>
      </c>
      <c r="H20" s="141">
        <v>0</v>
      </c>
      <c r="I20" s="142">
        <v>0</v>
      </c>
      <c r="L20" s="160"/>
    </row>
    <row r="21" spans="2:12" ht="6.75" customHeight="1" thickBot="1">
      <c r="B21" s="150"/>
      <c r="C21" s="163"/>
      <c r="D21" s="163"/>
      <c r="E21" s="163"/>
      <c r="F21" s="163"/>
      <c r="G21" s="163"/>
      <c r="H21" s="163"/>
      <c r="I21" s="151"/>
      <c r="L21" s="160"/>
    </row>
    <row r="22" spans="2:12" ht="6.75" customHeight="1">
      <c r="B22" s="137"/>
      <c r="C22" s="141"/>
      <c r="D22" s="141"/>
      <c r="E22" s="141"/>
      <c r="F22" s="141"/>
      <c r="G22" s="141"/>
      <c r="H22" s="141"/>
      <c r="I22" s="142"/>
      <c r="L22" s="160"/>
    </row>
    <row r="23" spans="2:12">
      <c r="B23" s="54" t="s">
        <v>46</v>
      </c>
      <c r="C23" s="141"/>
      <c r="D23" s="141"/>
      <c r="E23" s="141"/>
      <c r="F23" s="141"/>
      <c r="G23" s="141"/>
      <c r="H23" s="141"/>
      <c r="I23" s="142"/>
      <c r="L23" s="160"/>
    </row>
    <row r="24" spans="2:12">
      <c r="B24" s="140" t="s">
        <v>40</v>
      </c>
      <c r="C24" s="141">
        <v>13.065411691079349</v>
      </c>
      <c r="D24" s="141">
        <v>11.941249292679069</v>
      </c>
      <c r="E24" s="141">
        <v>10.99307595157657</v>
      </c>
      <c r="F24" s="141">
        <v>9.4348557788170986</v>
      </c>
      <c r="G24" s="141">
        <v>9.7316125584536071</v>
      </c>
      <c r="H24" s="141">
        <v>10.5333936136853</v>
      </c>
      <c r="I24" s="142">
        <v>10.05179521880334</v>
      </c>
      <c r="L24" s="160"/>
    </row>
    <row r="25" spans="2:12" ht="6.75" customHeight="1" thickBot="1">
      <c r="B25" s="144"/>
      <c r="C25" s="145"/>
      <c r="D25" s="145"/>
      <c r="E25" s="145"/>
      <c r="F25" s="145"/>
      <c r="G25" s="145"/>
      <c r="H25" s="145"/>
      <c r="I25" s="147"/>
      <c r="L25" s="160"/>
    </row>
    <row r="26" spans="2:12" ht="6.75" customHeight="1">
      <c r="B26" s="137"/>
      <c r="C26" s="141"/>
      <c r="D26" s="141"/>
      <c r="E26" s="141"/>
      <c r="F26" s="141"/>
      <c r="G26" s="141"/>
      <c r="H26" s="141"/>
      <c r="I26" s="142"/>
      <c r="L26" s="160"/>
    </row>
    <row r="27" spans="2:12">
      <c r="B27" s="54" t="s">
        <v>47</v>
      </c>
      <c r="C27" s="141"/>
      <c r="D27" s="141"/>
      <c r="E27" s="141"/>
      <c r="F27" s="141"/>
      <c r="G27" s="141"/>
      <c r="H27" s="141"/>
      <c r="I27" s="142"/>
      <c r="L27" s="160"/>
    </row>
    <row r="28" spans="2:12">
      <c r="B28" s="140" t="s">
        <v>39</v>
      </c>
      <c r="C28" s="141">
        <v>56.857531147719826</v>
      </c>
      <c r="D28" s="141">
        <v>56.894104006920486</v>
      </c>
      <c r="E28" s="141">
        <v>56.679243223364182</v>
      </c>
      <c r="F28" s="141">
        <v>55.62708110734151</v>
      </c>
      <c r="G28" s="141">
        <v>56.574804094284218</v>
      </c>
      <c r="H28" s="141">
        <v>56.93509744133334</v>
      </c>
      <c r="I28" s="142">
        <v>57.387778489577158</v>
      </c>
      <c r="L28" s="160"/>
    </row>
    <row r="29" spans="2:12">
      <c r="B29" s="140" t="s">
        <v>40</v>
      </c>
      <c r="C29" s="141">
        <v>14.642083011491604</v>
      </c>
      <c r="D29" s="141">
        <v>14.917627919264326</v>
      </c>
      <c r="E29" s="141">
        <v>15.090130119323558</v>
      </c>
      <c r="F29" s="141">
        <v>14.44350676453578</v>
      </c>
      <c r="G29" s="141">
        <v>14.68202995005926</v>
      </c>
      <c r="H29" s="141">
        <v>15.018261492208186</v>
      </c>
      <c r="I29" s="142">
        <v>15.17693292260398</v>
      </c>
      <c r="L29" s="160"/>
    </row>
    <row r="30" spans="2:12" hidden="1">
      <c r="B30" s="140" t="s">
        <v>41</v>
      </c>
      <c r="C30" s="141">
        <v>0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2">
        <v>0</v>
      </c>
      <c r="L30" s="160"/>
    </row>
    <row r="31" spans="2:12">
      <c r="B31" s="140" t="s">
        <v>43</v>
      </c>
      <c r="C31" s="141">
        <v>18.010900331474659</v>
      </c>
      <c r="D31" s="141">
        <v>18.219274633146025</v>
      </c>
      <c r="E31" s="141">
        <v>18.334544659849513</v>
      </c>
      <c r="F31" s="141">
        <v>17.543132785178024</v>
      </c>
      <c r="G31" s="141">
        <v>17.821878673566776</v>
      </c>
      <c r="H31" s="141">
        <v>18.174277112379531</v>
      </c>
      <c r="I31" s="142">
        <v>18.391379087039862</v>
      </c>
      <c r="L31" s="160"/>
    </row>
    <row r="32" spans="2:12" ht="5.0999999999999996" customHeight="1">
      <c r="B32" s="140"/>
      <c r="C32" s="141"/>
      <c r="D32" s="141"/>
      <c r="E32" s="141"/>
      <c r="F32" s="141"/>
      <c r="G32" s="141"/>
      <c r="H32" s="141"/>
      <c r="I32" s="142"/>
      <c r="L32" s="160"/>
    </row>
    <row r="33" spans="2:12" ht="13.5" thickBot="1">
      <c r="B33" s="144" t="s">
        <v>44</v>
      </c>
      <c r="C33" s="145">
        <v>62.837658604527554</v>
      </c>
      <c r="D33" s="145">
        <v>67.611855658607041</v>
      </c>
      <c r="E33" s="145">
        <v>75.075349114359256</v>
      </c>
      <c r="F33" s="145">
        <v>79.087266565918398</v>
      </c>
      <c r="G33" s="145">
        <v>80.922946075025919</v>
      </c>
      <c r="H33" s="145">
        <v>81.940307783316769</v>
      </c>
      <c r="I33" s="147">
        <v>82.360840490010446</v>
      </c>
      <c r="L33" s="160"/>
    </row>
    <row r="34" spans="2:12" ht="6.75" customHeight="1">
      <c r="B34" s="137"/>
      <c r="C34" s="141"/>
      <c r="D34" s="141"/>
      <c r="E34" s="141"/>
      <c r="F34" s="141"/>
      <c r="G34" s="141"/>
      <c r="H34" s="141"/>
      <c r="I34" s="142"/>
      <c r="L34" s="160"/>
    </row>
    <row r="35" spans="2:12">
      <c r="B35" s="54" t="s">
        <v>48</v>
      </c>
      <c r="C35" s="141"/>
      <c r="D35" s="141"/>
      <c r="E35" s="141"/>
      <c r="F35" s="141"/>
      <c r="G35" s="141"/>
      <c r="H35" s="141"/>
      <c r="I35" s="142"/>
      <c r="L35" s="160"/>
    </row>
    <row r="36" spans="2:12">
      <c r="B36" s="140" t="s">
        <v>39</v>
      </c>
      <c r="C36" s="141">
        <v>69.427138237491164</v>
      </c>
      <c r="D36" s="141">
        <v>69.9804874254868</v>
      </c>
      <c r="E36" s="141">
        <v>71.609979791547104</v>
      </c>
      <c r="F36" s="141">
        <v>76.142362808223382</v>
      </c>
      <c r="G36" s="141">
        <v>78.594032780470343</v>
      </c>
      <c r="H36" s="141">
        <v>79.872672410112131</v>
      </c>
      <c r="I36" s="142">
        <v>73.693354561181636</v>
      </c>
      <c r="L36" s="160"/>
    </row>
    <row r="37" spans="2:12">
      <c r="B37" s="140" t="s">
        <v>40</v>
      </c>
      <c r="C37" s="141">
        <v>12.899227138699324</v>
      </c>
      <c r="D37" s="141">
        <v>10.921125557916895</v>
      </c>
      <c r="E37" s="141">
        <v>10.621639102538726</v>
      </c>
      <c r="F37" s="141">
        <v>9.8310570414444722</v>
      </c>
      <c r="G37" s="141">
        <v>9.8221765089540458</v>
      </c>
      <c r="H37" s="141">
        <v>9.5203043010400972</v>
      </c>
      <c r="I37" s="142">
        <v>10.598100592542485</v>
      </c>
      <c r="L37" s="160"/>
    </row>
    <row r="38" spans="2:12">
      <c r="B38" s="140" t="s">
        <v>41</v>
      </c>
      <c r="C38" s="141">
        <v>17.851035986496086</v>
      </c>
      <c r="D38" s="141">
        <v>22.38674205602543</v>
      </c>
      <c r="E38" s="141">
        <v>23.155818088866887</v>
      </c>
      <c r="F38" s="141">
        <v>22.124602094545736</v>
      </c>
      <c r="G38" s="141">
        <v>22.012603122728244</v>
      </c>
      <c r="H38" s="141">
        <v>23.384852275248335</v>
      </c>
      <c r="I38" s="142">
        <v>22.955542051059009</v>
      </c>
      <c r="L38" s="160"/>
    </row>
    <row r="39" spans="2:12" ht="5.0999999999999996" customHeight="1">
      <c r="B39" s="140"/>
      <c r="C39" s="141"/>
      <c r="D39" s="141"/>
      <c r="E39" s="141"/>
      <c r="F39" s="141"/>
      <c r="G39" s="141"/>
      <c r="H39" s="141"/>
      <c r="I39" s="142"/>
      <c r="L39" s="160"/>
    </row>
    <row r="40" spans="2:12" ht="13.5" thickBot="1">
      <c r="B40" s="144" t="s">
        <v>43</v>
      </c>
      <c r="C40" s="145">
        <v>20.530838975536831</v>
      </c>
      <c r="D40" s="145">
        <v>18.516181882169942</v>
      </c>
      <c r="E40" s="145">
        <v>18.009862408562817</v>
      </c>
      <c r="F40" s="145">
        <v>17.880826512062722</v>
      </c>
      <c r="G40" s="145">
        <v>18.516057407450379</v>
      </c>
      <c r="H40" s="145">
        <v>18.753618824873922</v>
      </c>
      <c r="I40" s="147">
        <v>19.687512514044062</v>
      </c>
      <c r="L40" s="160"/>
    </row>
    <row r="41" spans="2:12" ht="6.75" customHeight="1">
      <c r="B41" s="137"/>
      <c r="C41" s="141"/>
      <c r="D41" s="141"/>
      <c r="E41" s="141"/>
      <c r="F41" s="141"/>
      <c r="G41" s="141"/>
      <c r="H41" s="141"/>
      <c r="I41" s="142"/>
      <c r="L41" s="160"/>
    </row>
    <row r="42" spans="2:12">
      <c r="B42" s="54" t="s">
        <v>49</v>
      </c>
      <c r="C42" s="141"/>
      <c r="D42" s="141"/>
      <c r="E42" s="141"/>
      <c r="F42" s="141"/>
      <c r="G42" s="141"/>
      <c r="H42" s="141"/>
      <c r="I42" s="142"/>
      <c r="L42" s="160"/>
    </row>
    <row r="43" spans="2:12">
      <c r="B43" s="140" t="s">
        <v>39</v>
      </c>
      <c r="C43" s="141">
        <v>18.048724485601262</v>
      </c>
      <c r="D43" s="141">
        <v>15.940587975979625</v>
      </c>
      <c r="E43" s="141">
        <v>15.028911395473441</v>
      </c>
      <c r="F43" s="141">
        <v>13.229833543232482</v>
      </c>
      <c r="G43" s="141">
        <v>14.904938125980982</v>
      </c>
      <c r="H43" s="141">
        <v>14.646307762289672</v>
      </c>
      <c r="I43" s="142">
        <v>11.465385103688199</v>
      </c>
      <c r="J43" s="160"/>
      <c r="L43" s="160"/>
    </row>
    <row r="44" spans="2:12">
      <c r="B44" s="140" t="s">
        <v>40</v>
      </c>
      <c r="C44" s="141">
        <v>6.6334693722552291</v>
      </c>
      <c r="D44" s="141">
        <v>6.159004676804094</v>
      </c>
      <c r="E44" s="141">
        <v>5.2877621815091214</v>
      </c>
      <c r="F44" s="141">
        <v>4.6244681305263917</v>
      </c>
      <c r="G44" s="141">
        <v>4.7928259654677712</v>
      </c>
      <c r="H44" s="141">
        <v>4.7292843275690775</v>
      </c>
      <c r="I44" s="142">
        <v>3.6920716784415704</v>
      </c>
      <c r="J44" s="160"/>
      <c r="L44" s="160"/>
    </row>
    <row r="45" spans="2:12" ht="5.0999999999999996" customHeight="1">
      <c r="B45" s="140"/>
      <c r="C45" s="141"/>
      <c r="D45" s="141"/>
      <c r="E45" s="141"/>
      <c r="F45" s="141"/>
      <c r="G45" s="141"/>
      <c r="H45" s="141"/>
      <c r="I45" s="142"/>
      <c r="J45" s="160"/>
      <c r="L45" s="160"/>
    </row>
    <row r="46" spans="2:12" ht="13.5" thickBot="1">
      <c r="B46" s="140" t="s">
        <v>43</v>
      </c>
      <c r="C46" s="141">
        <v>7.0715481854732225</v>
      </c>
      <c r="D46" s="141">
        <v>6.5494951879361265</v>
      </c>
      <c r="E46" s="141">
        <v>5.6845600527070257</v>
      </c>
      <c r="F46" s="141">
        <v>4.9862671312627818</v>
      </c>
      <c r="G46" s="141">
        <v>5.2296354028463776</v>
      </c>
      <c r="H46" s="141">
        <v>5.165970705208025</v>
      </c>
      <c r="I46" s="142">
        <v>4.0390119063642125</v>
      </c>
      <c r="J46" s="160"/>
      <c r="L46" s="160"/>
    </row>
    <row r="47" spans="2:12" ht="6.75" customHeight="1">
      <c r="B47" s="154"/>
      <c r="C47" s="148"/>
      <c r="D47" s="148"/>
      <c r="E47" s="148"/>
      <c r="F47" s="148"/>
      <c r="G47" s="148"/>
      <c r="H47" s="148"/>
      <c r="I47" s="155"/>
      <c r="L47" s="160"/>
    </row>
    <row r="48" spans="2:12">
      <c r="B48" s="54" t="s">
        <v>50</v>
      </c>
      <c r="C48" s="141"/>
      <c r="D48" s="141"/>
      <c r="E48" s="141"/>
      <c r="F48" s="141"/>
      <c r="G48" s="141"/>
      <c r="H48" s="141"/>
      <c r="I48" s="142"/>
      <c r="L48" s="160"/>
    </row>
    <row r="49" spans="2:12">
      <c r="B49" s="140" t="s">
        <v>39</v>
      </c>
      <c r="C49" s="141">
        <v>23.692385518617826</v>
      </c>
      <c r="D49" s="141">
        <v>23.625312311468832</v>
      </c>
      <c r="E49" s="141">
        <v>21.24940350415703</v>
      </c>
      <c r="F49" s="141">
        <v>21.514822944289861</v>
      </c>
      <c r="G49" s="141">
        <v>18.667208344843637</v>
      </c>
      <c r="H49" s="141">
        <v>18.430798967391681</v>
      </c>
      <c r="I49" s="142">
        <v>17.131009371641102</v>
      </c>
      <c r="J49" s="160"/>
      <c r="L49" s="160"/>
    </row>
    <row r="50" spans="2:12">
      <c r="B50" s="140" t="s">
        <v>40</v>
      </c>
      <c r="C50" s="141">
        <v>9.3881877874763955</v>
      </c>
      <c r="D50" s="141">
        <v>8.7492896783932839</v>
      </c>
      <c r="E50" s="141">
        <v>8.0629828541926543</v>
      </c>
      <c r="F50" s="141">
        <v>7.167974272625437</v>
      </c>
      <c r="G50" s="141">
        <v>6.8682802800086993</v>
      </c>
      <c r="H50" s="141">
        <v>6.8212272864529764</v>
      </c>
      <c r="I50" s="142">
        <v>6.1299107256039393</v>
      </c>
      <c r="J50" s="160"/>
      <c r="L50" s="160"/>
    </row>
    <row r="51" spans="2:12">
      <c r="B51" s="140" t="s">
        <v>41</v>
      </c>
      <c r="C51" s="141">
        <v>5.1029726752925439</v>
      </c>
      <c r="D51" s="141">
        <v>3.2910521867361044</v>
      </c>
      <c r="E51" s="141">
        <v>2.7144569780941286</v>
      </c>
      <c r="F51" s="141">
        <v>1.9676310762212579</v>
      </c>
      <c r="G51" s="141">
        <v>1.4989544384023692</v>
      </c>
      <c r="H51" s="141">
        <v>1.6259362522082872</v>
      </c>
      <c r="I51" s="142">
        <v>1.4635928268438587</v>
      </c>
      <c r="L51" s="160"/>
    </row>
    <row r="52" spans="2:12" ht="5.0999999999999996" customHeight="1">
      <c r="B52" s="140"/>
      <c r="C52" s="141"/>
      <c r="D52" s="141"/>
      <c r="E52" s="141"/>
      <c r="F52" s="141"/>
      <c r="G52" s="141"/>
      <c r="H52" s="141"/>
      <c r="I52" s="142"/>
      <c r="L52" s="160"/>
    </row>
    <row r="53" spans="2:12" ht="13.5" thickBot="1">
      <c r="B53" s="144" t="s">
        <v>43</v>
      </c>
      <c r="C53" s="145">
        <v>9.806116553254558</v>
      </c>
      <c r="D53" s="145">
        <v>8.8764628804346764</v>
      </c>
      <c r="E53" s="145">
        <v>8.0704537557825464</v>
      </c>
      <c r="F53" s="145">
        <v>7.1677276036940079</v>
      </c>
      <c r="G53" s="145">
        <v>6.7285263584084953</v>
      </c>
      <c r="H53" s="145">
        <v>6.8984899646770694</v>
      </c>
      <c r="I53" s="147">
        <v>6.297263376064735</v>
      </c>
      <c r="J53" s="160"/>
      <c r="L53" s="160"/>
    </row>
    <row r="54" spans="2:12" ht="6.75" customHeight="1">
      <c r="B54" s="154"/>
      <c r="C54" s="148"/>
      <c r="D54" s="148"/>
      <c r="E54" s="148"/>
      <c r="F54" s="148"/>
      <c r="G54" s="148"/>
      <c r="H54" s="148"/>
      <c r="I54" s="155"/>
      <c r="L54" s="160"/>
    </row>
    <row r="55" spans="2:12">
      <c r="B55" s="54" t="s">
        <v>51</v>
      </c>
      <c r="C55" s="141"/>
      <c r="D55" s="141"/>
      <c r="E55" s="141"/>
      <c r="F55" s="141"/>
      <c r="G55" s="141"/>
      <c r="H55" s="141"/>
      <c r="I55" s="142"/>
      <c r="L55" s="160"/>
    </row>
    <row r="56" spans="2:12">
      <c r="B56" s="140" t="s">
        <v>39</v>
      </c>
      <c r="C56" s="141">
        <v>37.235664884693655</v>
      </c>
      <c r="D56" s="141">
        <v>34.05211310581204</v>
      </c>
      <c r="E56" s="141">
        <v>31.985555514261833</v>
      </c>
      <c r="F56" s="141">
        <v>33.747667341835587</v>
      </c>
      <c r="G56" s="141">
        <v>35.007332040812962</v>
      </c>
      <c r="H56" s="141">
        <v>34.763062775773726</v>
      </c>
      <c r="I56" s="142">
        <v>35.896347009015585</v>
      </c>
      <c r="L56" s="160"/>
    </row>
    <row r="57" spans="2:12">
      <c r="B57" s="140" t="s">
        <v>40</v>
      </c>
      <c r="C57" s="141">
        <v>10.405096744641879</v>
      </c>
      <c r="D57" s="141">
        <v>10.461539706396737</v>
      </c>
      <c r="E57" s="141">
        <v>11.339231590902203</v>
      </c>
      <c r="F57" s="141">
        <v>11.295570850968643</v>
      </c>
      <c r="G57" s="141">
        <v>11.733431117307688</v>
      </c>
      <c r="H57" s="141">
        <v>12.297934397959262</v>
      </c>
      <c r="I57" s="142">
        <v>12.391937743615216</v>
      </c>
      <c r="L57" s="160"/>
    </row>
    <row r="58" spans="2:12">
      <c r="B58" s="140" t="s">
        <v>41</v>
      </c>
      <c r="C58" s="141">
        <v>10.458166560030948</v>
      </c>
      <c r="D58" s="141">
        <v>10.65222607180109</v>
      </c>
      <c r="E58" s="141">
        <v>11.637855962855083</v>
      </c>
      <c r="F58" s="141">
        <v>11.965115910013084</v>
      </c>
      <c r="G58" s="141">
        <v>11.485056836855536</v>
      </c>
      <c r="H58" s="141">
        <v>11.926535132424979</v>
      </c>
      <c r="I58" s="142">
        <v>11.443694556040763</v>
      </c>
      <c r="L58" s="160"/>
    </row>
    <row r="59" spans="2:12" ht="5.0999999999999996" customHeight="1">
      <c r="B59" s="140"/>
      <c r="C59" s="141"/>
      <c r="D59" s="141"/>
      <c r="E59" s="141"/>
      <c r="F59" s="141"/>
      <c r="G59" s="141"/>
      <c r="H59" s="141"/>
      <c r="I59" s="142"/>
      <c r="L59" s="160"/>
    </row>
    <row r="60" spans="2:12" ht="13.5" thickBot="1">
      <c r="B60" s="144" t="s">
        <v>43</v>
      </c>
      <c r="C60" s="145">
        <v>11.92678668584697</v>
      </c>
      <c r="D60" s="145">
        <v>11.833105246974137</v>
      </c>
      <c r="E60" s="145">
        <v>12.633964538503536</v>
      </c>
      <c r="F60" s="145">
        <v>12.762527829785382</v>
      </c>
      <c r="G60" s="145">
        <v>13.164897173841654</v>
      </c>
      <c r="H60" s="145">
        <v>13.679065055905284</v>
      </c>
      <c r="I60" s="147">
        <v>13.80941410308183</v>
      </c>
      <c r="L60" s="160"/>
    </row>
    <row r="61" spans="2:12" ht="6.75" customHeight="1">
      <c r="B61" s="154"/>
      <c r="C61" s="148"/>
      <c r="D61" s="148"/>
      <c r="E61" s="148"/>
      <c r="F61" s="148"/>
      <c r="G61" s="148"/>
      <c r="H61" s="148"/>
      <c r="I61" s="155"/>
      <c r="L61" s="160"/>
    </row>
    <row r="62" spans="2:12">
      <c r="B62" s="54" t="s">
        <v>52</v>
      </c>
      <c r="C62" s="141"/>
      <c r="D62" s="141"/>
      <c r="E62" s="141"/>
      <c r="F62" s="141"/>
      <c r="G62" s="141"/>
      <c r="H62" s="141"/>
      <c r="I62" s="142"/>
      <c r="L62" s="160"/>
    </row>
    <row r="63" spans="2:12">
      <c r="B63" s="140" t="s">
        <v>39</v>
      </c>
      <c r="C63" s="141">
        <v>33.651725676881888</v>
      </c>
      <c r="D63" s="141">
        <v>32.666953370503968</v>
      </c>
      <c r="E63" s="141">
        <v>31.002930452170119</v>
      </c>
      <c r="F63" s="141">
        <v>28.152566073907224</v>
      </c>
      <c r="G63" s="141">
        <v>27.76164256826614</v>
      </c>
      <c r="H63" s="141">
        <v>29.321218059068666</v>
      </c>
      <c r="I63" s="142">
        <v>27.944817430586635</v>
      </c>
      <c r="L63" s="160"/>
    </row>
    <row r="64" spans="2:12">
      <c r="B64" s="140" t="s">
        <v>40</v>
      </c>
      <c r="C64" s="141">
        <v>7.3548873387170195</v>
      </c>
      <c r="D64" s="141">
        <v>7.2671736815508545</v>
      </c>
      <c r="E64" s="141">
        <v>7.3983259153678071</v>
      </c>
      <c r="F64" s="141">
        <v>7.0137542008032776</v>
      </c>
      <c r="G64" s="141">
        <v>7.6026353923260181</v>
      </c>
      <c r="H64" s="141">
        <v>8.0308336297224319</v>
      </c>
      <c r="I64" s="142">
        <v>6.5180120304539306</v>
      </c>
      <c r="L64" s="160"/>
    </row>
    <row r="65" spans="2:12" ht="5.0999999999999996" customHeight="1">
      <c r="B65" s="140"/>
      <c r="C65" s="141"/>
      <c r="D65" s="141"/>
      <c r="E65" s="141"/>
      <c r="F65" s="141"/>
      <c r="G65" s="141"/>
      <c r="H65" s="141"/>
      <c r="I65" s="142"/>
      <c r="L65" s="160"/>
    </row>
    <row r="66" spans="2:12" ht="13.5" thickBot="1">
      <c r="B66" s="144" t="s">
        <v>43</v>
      </c>
      <c r="C66" s="145">
        <v>8.9541045965884756</v>
      </c>
      <c r="D66" s="145">
        <v>8.7119965354703499</v>
      </c>
      <c r="E66" s="145">
        <v>8.8763199170361666</v>
      </c>
      <c r="F66" s="145">
        <v>8.3712224163937154</v>
      </c>
      <c r="G66" s="145">
        <v>8.977219669156959</v>
      </c>
      <c r="H66" s="145">
        <v>9.4714068784963299</v>
      </c>
      <c r="I66" s="147">
        <v>8.0229550324875678</v>
      </c>
      <c r="L66" s="160"/>
    </row>
    <row r="67" spans="2:12" ht="6.75" customHeight="1">
      <c r="B67" s="137"/>
      <c r="C67" s="141"/>
      <c r="D67" s="141"/>
      <c r="E67" s="141"/>
      <c r="F67" s="141"/>
      <c r="G67" s="141"/>
      <c r="H67" s="141"/>
      <c r="I67" s="142"/>
      <c r="L67" s="160"/>
    </row>
    <row r="68" spans="2:12">
      <c r="B68" s="54" t="s">
        <v>53</v>
      </c>
      <c r="C68" s="141"/>
      <c r="D68" s="141"/>
      <c r="E68" s="141"/>
      <c r="F68" s="141"/>
      <c r="G68" s="141"/>
      <c r="H68" s="141"/>
      <c r="I68" s="142"/>
      <c r="L68" s="160"/>
    </row>
    <row r="69" spans="2:12">
      <c r="B69" s="140" t="s">
        <v>54</v>
      </c>
      <c r="C69" s="141">
        <v>12.574114310222951</v>
      </c>
      <c r="D69" s="141">
        <v>12.455395794203948</v>
      </c>
      <c r="E69" s="141">
        <v>12.283561316971657</v>
      </c>
      <c r="F69" s="141">
        <v>12.073600322665042</v>
      </c>
      <c r="G69" s="141">
        <v>12.131282022515252</v>
      </c>
      <c r="H69" s="141">
        <v>11.711389381399249</v>
      </c>
      <c r="I69" s="142">
        <v>11.490588396055584</v>
      </c>
      <c r="L69" s="160"/>
    </row>
    <row r="70" spans="2:12" ht="6.75" customHeight="1" thickBot="1">
      <c r="B70" s="144"/>
      <c r="C70" s="145"/>
      <c r="D70" s="145"/>
      <c r="E70" s="145"/>
      <c r="F70" s="145"/>
      <c r="G70" s="145"/>
      <c r="H70" s="145"/>
      <c r="I70" s="147"/>
      <c r="L70" s="160"/>
    </row>
    <row r="71" spans="2:12" ht="6.75" customHeight="1" outlineLevel="1">
      <c r="B71" s="137"/>
      <c r="C71" s="141"/>
      <c r="D71" s="141"/>
      <c r="E71" s="141"/>
      <c r="F71" s="141"/>
      <c r="G71" s="141"/>
      <c r="H71" s="141"/>
      <c r="I71" s="142"/>
      <c r="L71" s="160"/>
    </row>
    <row r="72" spans="2:12" outlineLevel="1">
      <c r="B72" s="54" t="s">
        <v>55</v>
      </c>
      <c r="C72" s="141"/>
      <c r="D72" s="141"/>
      <c r="E72" s="141"/>
      <c r="F72" s="141"/>
      <c r="G72" s="141"/>
      <c r="H72" s="141"/>
      <c r="I72" s="142"/>
      <c r="L72" s="160"/>
    </row>
    <row r="73" spans="2:12" outlineLevel="1">
      <c r="B73" s="140" t="s">
        <v>40</v>
      </c>
      <c r="C73" s="141">
        <v>0</v>
      </c>
      <c r="D73" s="141">
        <v>9.2873291796097277</v>
      </c>
      <c r="E73" s="141">
        <v>7.4642782734772997</v>
      </c>
      <c r="F73" s="141">
        <v>7.3964887790462859</v>
      </c>
      <c r="G73" s="141">
        <v>6.4785497285674856</v>
      </c>
      <c r="H73" s="141">
        <v>6.470395614736784</v>
      </c>
      <c r="I73" s="142">
        <v>4.6919073350888922</v>
      </c>
      <c r="L73" s="160"/>
    </row>
    <row r="74" spans="2:12" ht="6.75" customHeight="1" outlineLevel="1" thickBot="1">
      <c r="B74" s="144"/>
      <c r="C74" s="145"/>
      <c r="D74" s="145"/>
      <c r="E74" s="145"/>
      <c r="F74" s="145"/>
      <c r="G74" s="145"/>
      <c r="H74" s="145"/>
      <c r="I74" s="147"/>
      <c r="L74" s="160"/>
    </row>
    <row r="75" spans="2:12" ht="6.75" customHeight="1">
      <c r="L75" s="160"/>
    </row>
    <row r="78" spans="2:12" ht="4.5" customHeight="1"/>
    <row r="79" spans="2:12" ht="6.75" customHeight="1"/>
    <row r="81" spans="2:14">
      <c r="B81" s="120"/>
    </row>
    <row r="82" spans="2:14">
      <c r="B82" s="120"/>
      <c r="C82" s="4"/>
      <c r="D82" s="4"/>
      <c r="E82" s="4"/>
      <c r="F82" s="4"/>
      <c r="G82" s="4"/>
      <c r="H82" s="4"/>
      <c r="I82" s="4"/>
    </row>
    <row r="83" spans="2:14">
      <c r="B83" s="120"/>
      <c r="C83" s="4"/>
      <c r="D83" s="4"/>
      <c r="E83" s="4"/>
      <c r="F83" s="4"/>
      <c r="G83" s="4"/>
      <c r="H83" s="4"/>
      <c r="I83" s="4"/>
    </row>
    <row r="84" spans="2:14">
      <c r="B84" s="120"/>
      <c r="C84" s="4"/>
      <c r="D84" s="4"/>
      <c r="E84" s="4"/>
      <c r="F84" s="4"/>
      <c r="G84" s="4"/>
      <c r="H84" s="4"/>
      <c r="I84" s="4"/>
    </row>
    <row r="85" spans="2:14">
      <c r="B85" s="120"/>
      <c r="C85" s="4"/>
      <c r="D85" s="4"/>
      <c r="E85" s="4"/>
      <c r="F85" s="4"/>
      <c r="G85" s="4"/>
      <c r="H85" s="4"/>
      <c r="I85" s="4"/>
    </row>
    <row r="86" spans="2:14">
      <c r="B86" s="120"/>
      <c r="C86" s="4"/>
      <c r="D86" s="4"/>
      <c r="E86" s="4"/>
      <c r="F86" s="4"/>
      <c r="G86" s="4"/>
      <c r="H86" s="4"/>
      <c r="I86" s="4"/>
    </row>
    <row r="87" spans="2:14">
      <c r="B87" s="120"/>
      <c r="C87" s="4"/>
      <c r="D87" s="4"/>
      <c r="E87" s="4"/>
      <c r="F87" s="4"/>
      <c r="G87" s="4"/>
      <c r="H87" s="4"/>
      <c r="I87" s="4"/>
    </row>
    <row r="88" spans="2:14">
      <c r="B88" s="120"/>
      <c r="C88" s="4"/>
      <c r="D88" s="4"/>
      <c r="E88" s="4"/>
      <c r="F88" s="4"/>
      <c r="G88" s="4"/>
      <c r="H88" s="4"/>
      <c r="I88" s="4"/>
    </row>
    <row r="89" spans="2:14">
      <c r="B89" s="120"/>
      <c r="C89" s="4"/>
      <c r="D89" s="4"/>
      <c r="E89" s="4"/>
      <c r="F89" s="4"/>
      <c r="G89" s="4"/>
      <c r="H89" s="4"/>
      <c r="I89" s="4"/>
    </row>
    <row r="90" spans="2:14">
      <c r="B90" s="120"/>
      <c r="C90" s="4"/>
      <c r="D90" s="4"/>
      <c r="E90" s="4"/>
      <c r="F90" s="4"/>
      <c r="G90" s="4"/>
      <c r="H90" s="4"/>
      <c r="I90" s="4"/>
    </row>
    <row r="91" spans="2:14">
      <c r="B91" s="120"/>
      <c r="C91" s="4"/>
      <c r="D91" s="4"/>
      <c r="E91" s="4"/>
      <c r="F91" s="4"/>
      <c r="G91" s="4"/>
      <c r="H91" s="4"/>
      <c r="I91" s="4"/>
    </row>
    <row r="92" spans="2:14" s="157" customFormat="1">
      <c r="B92" s="120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s="157" customFormat="1">
      <c r="B93" s="12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</sheetData>
  <mergeCells count="1">
    <mergeCell ref="B2:H2"/>
  </mergeCells>
  <printOptions horizontalCentered="1"/>
  <pageMargins left="0.25" right="0" top="0.75" bottom="0" header="0.25" footer="0.17"/>
  <pageSetup paperSize="8" orientation="portrait" r:id="rId1"/>
  <headerFooter alignWithMargins="0"/>
  <rowBreaks count="1" manualBreakCount="1">
    <brk id="78" min="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topLeftCell="A25" zoomScale="90" zoomScaleNormal="90" workbookViewId="0">
      <selection activeCell="H39" sqref="H39"/>
    </sheetView>
  </sheetViews>
  <sheetFormatPr defaultRowHeight="12.75"/>
  <cols>
    <col min="1" max="1" width="9.140625" style="249"/>
    <col min="2" max="2" width="34.28515625" style="249" customWidth="1"/>
    <col min="3" max="4" width="13.140625" style="277" customWidth="1"/>
    <col min="5" max="5" width="10.28515625" style="277" bestFit="1" customWidth="1"/>
    <col min="6" max="8" width="13.140625" style="277" customWidth="1"/>
    <col min="9" max="9" width="9.140625" style="249" customWidth="1"/>
    <col min="10" max="10" width="9.28515625" style="249" customWidth="1"/>
    <col min="11" max="16384" width="9.140625" style="249"/>
  </cols>
  <sheetData>
    <row r="1" spans="2:8">
      <c r="C1" s="275"/>
      <c r="D1" s="275"/>
      <c r="E1" s="275"/>
      <c r="F1" s="275"/>
      <c r="G1" s="275"/>
      <c r="H1" s="275"/>
    </row>
    <row r="2" spans="2:8" ht="29.25" customHeight="1">
      <c r="B2" s="407" t="s">
        <v>98</v>
      </c>
      <c r="C2" s="407"/>
      <c r="D2" s="407"/>
      <c r="E2" s="407"/>
      <c r="F2" s="407"/>
      <c r="G2" s="407"/>
      <c r="H2" s="276"/>
    </row>
    <row r="3" spans="2:8" ht="13.5" thickBot="1">
      <c r="C3" s="276"/>
      <c r="D3" s="276"/>
      <c r="E3" s="276"/>
      <c r="F3" s="276"/>
      <c r="G3" s="276"/>
      <c r="H3" s="276"/>
    </row>
    <row r="4" spans="2:8" ht="27.75" customHeight="1">
      <c r="B4" s="280" t="s">
        <v>99</v>
      </c>
      <c r="C4" s="281" t="s">
        <v>29</v>
      </c>
      <c r="D4" s="281" t="s">
        <v>30</v>
      </c>
      <c r="E4" s="281" t="s">
        <v>31</v>
      </c>
      <c r="F4" s="281" t="s">
        <v>32</v>
      </c>
      <c r="G4" s="281" t="s">
        <v>33</v>
      </c>
      <c r="H4" s="282" t="s">
        <v>34</v>
      </c>
    </row>
    <row r="5" spans="2:8" ht="13.5" thickBot="1">
      <c r="B5" s="283"/>
      <c r="C5" s="284"/>
      <c r="D5" s="284"/>
      <c r="E5" s="284"/>
      <c r="F5" s="284"/>
      <c r="G5" s="284"/>
      <c r="H5" s="285"/>
    </row>
    <row r="6" spans="2:8">
      <c r="B6" s="251"/>
      <c r="C6" s="253"/>
      <c r="D6" s="253"/>
      <c r="E6" s="253"/>
      <c r="F6" s="253"/>
      <c r="G6" s="253"/>
      <c r="H6" s="252"/>
    </row>
    <row r="7" spans="2:8">
      <c r="B7" s="251" t="s">
        <v>81</v>
      </c>
      <c r="C7" s="253"/>
      <c r="D7" s="253"/>
      <c r="E7" s="253"/>
      <c r="F7" s="253"/>
      <c r="G7" s="253"/>
      <c r="H7" s="252"/>
    </row>
    <row r="8" spans="2:8">
      <c r="B8" s="251"/>
      <c r="C8" s="253"/>
      <c r="D8" s="253"/>
      <c r="E8" s="253"/>
      <c r="F8" s="253"/>
      <c r="G8" s="253"/>
      <c r="H8" s="252"/>
    </row>
    <row r="9" spans="2:8">
      <c r="B9" s="254" t="s">
        <v>76</v>
      </c>
      <c r="C9" s="256"/>
      <c r="D9" s="256"/>
      <c r="E9" s="256"/>
      <c r="F9" s="256"/>
      <c r="G9" s="256"/>
      <c r="H9" s="255"/>
    </row>
    <row r="10" spans="2:8">
      <c r="B10" s="257" t="s">
        <v>82</v>
      </c>
      <c r="C10" s="256">
        <v>152.9</v>
      </c>
      <c r="D10" s="256">
        <v>149.87</v>
      </c>
      <c r="E10" s="256">
        <v>156.99</v>
      </c>
      <c r="F10" s="256">
        <v>166.33</v>
      </c>
      <c r="G10" s="256">
        <v>173.23</v>
      </c>
      <c r="H10" s="255">
        <v>158.96</v>
      </c>
    </row>
    <row r="11" spans="2:8">
      <c r="B11" s="257" t="s">
        <v>40</v>
      </c>
      <c r="C11" s="256">
        <v>136.38</v>
      </c>
      <c r="D11" s="256">
        <v>138.61000000000001</v>
      </c>
      <c r="E11" s="256">
        <v>145.91999999999999</v>
      </c>
      <c r="F11" s="256">
        <v>150.99</v>
      </c>
      <c r="G11" s="256">
        <v>144.03</v>
      </c>
      <c r="H11" s="255">
        <v>145</v>
      </c>
    </row>
    <row r="12" spans="2:8">
      <c r="B12" s="257" t="s">
        <v>83</v>
      </c>
      <c r="C12" s="258">
        <v>15.97</v>
      </c>
      <c r="D12" s="258">
        <v>37.49</v>
      </c>
      <c r="E12" s="258">
        <v>44.66</v>
      </c>
      <c r="F12" s="258">
        <v>38.24</v>
      </c>
      <c r="G12" s="258">
        <v>16.18</v>
      </c>
      <c r="H12" s="261">
        <v>31.54</v>
      </c>
    </row>
    <row r="13" spans="2:8">
      <c r="B13" s="259" t="s">
        <v>84</v>
      </c>
      <c r="C13" s="256">
        <v>305.25</v>
      </c>
      <c r="D13" s="256">
        <v>325.97000000000003</v>
      </c>
      <c r="E13" s="256">
        <v>347.57</v>
      </c>
      <c r="F13" s="256">
        <v>355.55</v>
      </c>
      <c r="G13" s="256">
        <v>333.44</v>
      </c>
      <c r="H13" s="255">
        <v>335.51</v>
      </c>
    </row>
    <row r="14" spans="2:8">
      <c r="B14" s="257"/>
      <c r="C14" s="256"/>
      <c r="D14" s="256"/>
      <c r="E14" s="256"/>
      <c r="F14" s="256"/>
      <c r="G14" s="256"/>
      <c r="H14" s="255"/>
    </row>
    <row r="15" spans="2:8">
      <c r="B15" s="254" t="s">
        <v>15</v>
      </c>
      <c r="C15" s="256"/>
      <c r="D15" s="256"/>
      <c r="E15" s="256"/>
      <c r="F15" s="256"/>
      <c r="G15" s="256"/>
      <c r="H15" s="255"/>
    </row>
    <row r="16" spans="2:8">
      <c r="B16" s="257" t="s">
        <v>82</v>
      </c>
      <c r="C16" s="256">
        <v>32.54</v>
      </c>
      <c r="D16" s="256">
        <v>33.04</v>
      </c>
      <c r="E16" s="256">
        <v>33.26</v>
      </c>
      <c r="F16" s="256">
        <v>35.11</v>
      </c>
      <c r="G16" s="256">
        <v>35.1</v>
      </c>
      <c r="H16" s="255">
        <v>36.75</v>
      </c>
    </row>
    <row r="17" spans="2:8">
      <c r="B17" s="257" t="s">
        <v>40</v>
      </c>
      <c r="C17" s="256">
        <v>104.63</v>
      </c>
      <c r="D17" s="256">
        <v>108.42</v>
      </c>
      <c r="E17" s="256">
        <v>104.44</v>
      </c>
      <c r="F17" s="256">
        <v>109.28</v>
      </c>
      <c r="G17" s="256">
        <v>115.97</v>
      </c>
      <c r="H17" s="255">
        <v>114.08</v>
      </c>
    </row>
    <row r="18" spans="2:8">
      <c r="B18" s="257" t="s">
        <v>83</v>
      </c>
      <c r="C18" s="258">
        <v>3.35</v>
      </c>
      <c r="D18" s="258">
        <v>4.6100000000000003</v>
      </c>
      <c r="E18" s="258">
        <v>4.33</v>
      </c>
      <c r="F18" s="258">
        <v>5.44</v>
      </c>
      <c r="G18" s="258">
        <v>4.3600000000000003</v>
      </c>
      <c r="H18" s="261">
        <v>4.04</v>
      </c>
    </row>
    <row r="19" spans="2:8">
      <c r="B19" s="259" t="s">
        <v>84</v>
      </c>
      <c r="C19" s="256">
        <v>140.52000000000001</v>
      </c>
      <c r="D19" s="256">
        <v>146.06</v>
      </c>
      <c r="E19" s="256">
        <v>142.03</v>
      </c>
      <c r="F19" s="256">
        <v>149.83000000000001</v>
      </c>
      <c r="G19" s="256">
        <v>155.43</v>
      </c>
      <c r="H19" s="255">
        <v>154.88</v>
      </c>
    </row>
    <row r="20" spans="2:8">
      <c r="B20" s="257"/>
      <c r="C20" s="256"/>
      <c r="D20" s="256"/>
      <c r="E20" s="256"/>
      <c r="F20" s="256"/>
      <c r="G20" s="256"/>
      <c r="H20" s="255"/>
    </row>
    <row r="21" spans="2:8">
      <c r="B21" s="254" t="s">
        <v>85</v>
      </c>
      <c r="C21" s="256"/>
      <c r="D21" s="256"/>
      <c r="E21" s="256"/>
      <c r="F21" s="256"/>
      <c r="G21" s="256"/>
      <c r="H21" s="255"/>
    </row>
    <row r="22" spans="2:8">
      <c r="B22" s="257" t="s">
        <v>86</v>
      </c>
      <c r="C22" s="256">
        <v>654.54999999999995</v>
      </c>
      <c r="D22" s="256">
        <v>629.73</v>
      </c>
      <c r="E22" s="256">
        <v>588.27</v>
      </c>
      <c r="F22" s="256">
        <v>612.1</v>
      </c>
      <c r="G22" s="256">
        <v>624.15</v>
      </c>
      <c r="H22" s="255">
        <v>562.4</v>
      </c>
    </row>
    <row r="23" spans="2:8">
      <c r="B23" s="257" t="s">
        <v>87</v>
      </c>
      <c r="C23" s="256">
        <v>461.23</v>
      </c>
      <c r="D23" s="256">
        <v>435.43</v>
      </c>
      <c r="E23" s="262">
        <v>382.8</v>
      </c>
      <c r="F23" s="262">
        <v>407.5</v>
      </c>
      <c r="G23" s="262">
        <v>426.22</v>
      </c>
      <c r="H23" s="278">
        <v>429.3</v>
      </c>
    </row>
    <row r="24" spans="2:8">
      <c r="B24" s="257" t="s">
        <v>88</v>
      </c>
      <c r="C24" s="256">
        <v>434.91</v>
      </c>
      <c r="D24" s="256">
        <v>410.28</v>
      </c>
      <c r="E24" s="256">
        <v>347.63</v>
      </c>
      <c r="F24" s="256">
        <v>326.97000000000003</v>
      </c>
      <c r="G24" s="256">
        <v>344.64</v>
      </c>
      <c r="H24" s="255">
        <v>322.08999999999997</v>
      </c>
    </row>
    <row r="25" spans="2:8">
      <c r="B25" s="257" t="s">
        <v>89</v>
      </c>
      <c r="C25" s="256">
        <v>9.2100000000000009</v>
      </c>
      <c r="D25" s="256">
        <v>8.17</v>
      </c>
      <c r="E25" s="256">
        <v>7.78</v>
      </c>
      <c r="F25" s="256">
        <v>7.96</v>
      </c>
      <c r="G25" s="256">
        <v>7.12</v>
      </c>
      <c r="H25" s="255">
        <v>6.66</v>
      </c>
    </row>
    <row r="26" spans="2:8">
      <c r="B26" s="257" t="s">
        <v>90</v>
      </c>
      <c r="C26" s="256">
        <v>22.35</v>
      </c>
      <c r="D26" s="256">
        <v>29.24</v>
      </c>
      <c r="E26" s="256">
        <v>45.54</v>
      </c>
      <c r="F26" s="256">
        <v>51.34</v>
      </c>
      <c r="G26" s="256">
        <v>35.25</v>
      </c>
      <c r="H26" s="255">
        <v>38.479999999999997</v>
      </c>
    </row>
    <row r="27" spans="2:8">
      <c r="B27" s="257" t="s">
        <v>77</v>
      </c>
      <c r="C27" s="256">
        <v>6.12</v>
      </c>
      <c r="D27" s="256">
        <v>7.11</v>
      </c>
      <c r="E27" s="256">
        <v>4.79</v>
      </c>
      <c r="F27" s="256">
        <v>4.16</v>
      </c>
      <c r="G27" s="256">
        <v>4.3899999999999997</v>
      </c>
      <c r="H27" s="255">
        <v>3.68</v>
      </c>
    </row>
    <row r="28" spans="2:8">
      <c r="B28" s="263" t="s">
        <v>17</v>
      </c>
      <c r="C28" s="264">
        <v>14.81</v>
      </c>
      <c r="D28" s="264">
        <v>37.01</v>
      </c>
      <c r="E28" s="264">
        <v>64.69</v>
      </c>
      <c r="F28" s="264">
        <v>75.38</v>
      </c>
      <c r="G28" s="264">
        <v>74.709999999999994</v>
      </c>
      <c r="H28" s="279">
        <v>77.599999999999994</v>
      </c>
    </row>
    <row r="29" spans="2:8">
      <c r="B29" s="259" t="s">
        <v>84</v>
      </c>
      <c r="C29" s="266">
        <v>1603.19</v>
      </c>
      <c r="D29" s="266">
        <v>1556.97</v>
      </c>
      <c r="E29" s="266">
        <v>1441.51</v>
      </c>
      <c r="F29" s="266">
        <v>1485.41</v>
      </c>
      <c r="G29" s="266">
        <v>1516.48</v>
      </c>
      <c r="H29" s="260">
        <v>1440.2</v>
      </c>
    </row>
    <row r="30" spans="2:8">
      <c r="B30" s="259"/>
      <c r="C30" s="256"/>
      <c r="D30" s="256"/>
      <c r="E30" s="256"/>
      <c r="F30" s="256"/>
      <c r="G30" s="256"/>
      <c r="H30" s="255"/>
    </row>
    <row r="31" spans="2:8">
      <c r="B31" s="257" t="s">
        <v>91</v>
      </c>
      <c r="C31" s="256">
        <v>-18.98</v>
      </c>
      <c r="D31" s="256">
        <v>-18.29</v>
      </c>
      <c r="E31" s="256">
        <v>-32.54</v>
      </c>
      <c r="F31" s="256">
        <v>-98.88</v>
      </c>
      <c r="G31" s="256">
        <v>-49.59</v>
      </c>
      <c r="H31" s="255">
        <v>-71.040000000000006</v>
      </c>
    </row>
    <row r="32" spans="2:8">
      <c r="B32" s="257"/>
      <c r="C32" s="256"/>
      <c r="D32" s="256"/>
      <c r="E32" s="256"/>
      <c r="F32" s="256"/>
      <c r="G32" s="256"/>
      <c r="H32" s="255"/>
    </row>
    <row r="33" spans="2:8">
      <c r="B33" s="254" t="s">
        <v>92</v>
      </c>
      <c r="C33" s="268">
        <v>2029.97</v>
      </c>
      <c r="D33" s="268">
        <v>2010.71</v>
      </c>
      <c r="E33" s="268">
        <v>1898.57</v>
      </c>
      <c r="F33" s="268">
        <v>1891.92</v>
      </c>
      <c r="G33" s="268">
        <v>1955.76</v>
      </c>
      <c r="H33" s="267">
        <v>1859.54</v>
      </c>
    </row>
    <row r="34" spans="2:8">
      <c r="B34" s="257"/>
      <c r="C34" s="256"/>
      <c r="D34" s="256"/>
      <c r="E34" s="256"/>
      <c r="F34" s="256"/>
      <c r="G34" s="256"/>
      <c r="H34" s="255"/>
    </row>
    <row r="35" spans="2:8">
      <c r="B35" s="251" t="s">
        <v>93</v>
      </c>
      <c r="C35" s="256"/>
      <c r="D35" s="256"/>
      <c r="E35" s="256"/>
      <c r="F35" s="256"/>
      <c r="G35" s="256"/>
      <c r="H35" s="255"/>
    </row>
    <row r="36" spans="2:8">
      <c r="B36" s="251"/>
      <c r="C36" s="256"/>
      <c r="D36" s="256"/>
      <c r="E36" s="256"/>
      <c r="F36" s="256"/>
      <c r="G36" s="256"/>
      <c r="H36" s="255"/>
    </row>
    <row r="37" spans="2:8">
      <c r="B37" s="254" t="s">
        <v>76</v>
      </c>
      <c r="C37" s="256"/>
      <c r="D37" s="256"/>
      <c r="E37" s="256"/>
      <c r="F37" s="256"/>
      <c r="G37" s="256"/>
      <c r="H37" s="255"/>
    </row>
    <row r="38" spans="2:8">
      <c r="B38" s="257" t="s">
        <v>44</v>
      </c>
      <c r="C38" s="256">
        <v>70.459999999999994</v>
      </c>
      <c r="D38" s="256">
        <v>68.89</v>
      </c>
      <c r="E38" s="256">
        <v>70.010000000000005</v>
      </c>
      <c r="F38" s="256">
        <v>71.959999999999994</v>
      </c>
      <c r="G38" s="256">
        <v>65.61</v>
      </c>
      <c r="H38" s="255">
        <v>71.94</v>
      </c>
    </row>
    <row r="39" spans="2:8">
      <c r="B39" s="257" t="s">
        <v>94</v>
      </c>
      <c r="C39" s="256">
        <v>59.43</v>
      </c>
      <c r="D39" s="256">
        <v>62.32</v>
      </c>
      <c r="E39" s="256">
        <v>67.39</v>
      </c>
      <c r="F39" s="256">
        <v>66.31</v>
      </c>
      <c r="G39" s="256">
        <v>67.400000000000006</v>
      </c>
      <c r="H39" s="255">
        <v>68.94</v>
      </c>
    </row>
    <row r="40" spans="2:8">
      <c r="B40" s="257" t="s">
        <v>95</v>
      </c>
      <c r="C40" s="256">
        <v>28.42</v>
      </c>
      <c r="D40" s="256">
        <v>28.61</v>
      </c>
      <c r="E40" s="256">
        <v>29.55</v>
      </c>
      <c r="F40" s="256">
        <v>31.02</v>
      </c>
      <c r="G40" s="256">
        <v>30.5</v>
      </c>
      <c r="H40" s="255">
        <v>31.39</v>
      </c>
    </row>
    <row r="41" spans="2:8">
      <c r="B41" s="257" t="s">
        <v>83</v>
      </c>
      <c r="C41" s="258">
        <v>26.23</v>
      </c>
      <c r="D41" s="258">
        <v>25.62</v>
      </c>
      <c r="E41" s="258">
        <v>30.94</v>
      </c>
      <c r="F41" s="258">
        <v>28.88</v>
      </c>
      <c r="G41" s="258">
        <v>23.37</v>
      </c>
      <c r="H41" s="261">
        <v>41.44</v>
      </c>
    </row>
    <row r="42" spans="2:8">
      <c r="B42" s="257"/>
      <c r="C42" s="256">
        <v>184.53</v>
      </c>
      <c r="D42" s="256">
        <v>185.44</v>
      </c>
      <c r="E42" s="256">
        <v>197.89</v>
      </c>
      <c r="F42" s="256">
        <v>198.17</v>
      </c>
      <c r="G42" s="256">
        <v>186.88</v>
      </c>
      <c r="H42" s="255">
        <v>213.71</v>
      </c>
    </row>
    <row r="43" spans="2:8">
      <c r="B43" s="257"/>
      <c r="C43" s="256"/>
      <c r="D43" s="256"/>
      <c r="E43" s="256"/>
      <c r="F43" s="256"/>
      <c r="G43" s="256"/>
      <c r="H43" s="255"/>
    </row>
    <row r="44" spans="2:8">
      <c r="B44" s="254" t="s">
        <v>15</v>
      </c>
      <c r="C44" s="256"/>
      <c r="D44" s="256"/>
      <c r="E44" s="256"/>
      <c r="F44" s="256"/>
      <c r="G44" s="256"/>
      <c r="H44" s="255"/>
    </row>
    <row r="45" spans="2:8">
      <c r="B45" s="269" t="s">
        <v>44</v>
      </c>
      <c r="C45" s="256">
        <v>12.5</v>
      </c>
      <c r="D45" s="256">
        <v>13.19</v>
      </c>
      <c r="E45" s="256">
        <v>13.85</v>
      </c>
      <c r="F45" s="256">
        <v>15.55</v>
      </c>
      <c r="G45" s="256">
        <v>16.46</v>
      </c>
      <c r="H45" s="255">
        <v>17.809999999999999</v>
      </c>
    </row>
    <row r="46" spans="2:8">
      <c r="B46" s="269" t="s">
        <v>83</v>
      </c>
      <c r="C46" s="258">
        <v>3.62</v>
      </c>
      <c r="D46" s="258">
        <v>4.18</v>
      </c>
      <c r="E46" s="258">
        <v>3.83</v>
      </c>
      <c r="F46" s="258">
        <v>2.85</v>
      </c>
      <c r="G46" s="258">
        <v>3.71</v>
      </c>
      <c r="H46" s="261">
        <v>3.55</v>
      </c>
    </row>
    <row r="47" spans="2:8">
      <c r="B47" s="257"/>
      <c r="C47" s="256">
        <v>16.13</v>
      </c>
      <c r="D47" s="256">
        <v>17.37</v>
      </c>
      <c r="E47" s="256">
        <v>17.68</v>
      </c>
      <c r="F47" s="256">
        <v>18.399999999999999</v>
      </c>
      <c r="G47" s="256">
        <v>20.170000000000002</v>
      </c>
      <c r="H47" s="255">
        <v>21.36</v>
      </c>
    </row>
    <row r="48" spans="2:8">
      <c r="B48" s="257"/>
      <c r="C48" s="256"/>
      <c r="D48" s="256"/>
      <c r="E48" s="256"/>
      <c r="F48" s="256"/>
      <c r="G48" s="256"/>
      <c r="H48" s="255"/>
    </row>
    <row r="49" spans="2:8">
      <c r="B49" s="254" t="s">
        <v>12</v>
      </c>
      <c r="C49" s="258">
        <v>58.33</v>
      </c>
      <c r="D49" s="258">
        <v>84.54</v>
      </c>
      <c r="E49" s="258">
        <v>92.94</v>
      </c>
      <c r="F49" s="258">
        <v>89.64</v>
      </c>
      <c r="G49" s="258">
        <v>76.53</v>
      </c>
      <c r="H49" s="261">
        <v>92.6</v>
      </c>
    </row>
    <row r="50" spans="2:8">
      <c r="B50" s="257"/>
      <c r="C50" s="256"/>
      <c r="D50" s="256"/>
      <c r="E50" s="256"/>
      <c r="F50" s="256"/>
      <c r="G50" s="256"/>
      <c r="H50" s="255"/>
    </row>
    <row r="51" spans="2:8">
      <c r="B51" s="254" t="s">
        <v>96</v>
      </c>
      <c r="C51" s="268">
        <v>258.99</v>
      </c>
      <c r="D51" s="268">
        <v>287.35000000000002</v>
      </c>
      <c r="E51" s="268">
        <v>308.51</v>
      </c>
      <c r="F51" s="268">
        <v>306.20999999999998</v>
      </c>
      <c r="G51" s="268">
        <v>283.58</v>
      </c>
      <c r="H51" s="267">
        <v>327.68</v>
      </c>
    </row>
    <row r="52" spans="2:8">
      <c r="B52" s="254"/>
      <c r="C52" s="268"/>
      <c r="D52" s="268"/>
      <c r="E52" s="268"/>
      <c r="F52" s="268"/>
      <c r="G52" s="268"/>
      <c r="H52" s="267"/>
    </row>
    <row r="53" spans="2:8">
      <c r="B53" s="257"/>
      <c r="C53" s="256"/>
      <c r="D53" s="256"/>
      <c r="E53" s="256"/>
      <c r="F53" s="256"/>
      <c r="G53" s="256"/>
      <c r="H53" s="255"/>
    </row>
    <row r="54" spans="2:8">
      <c r="B54" s="251" t="s">
        <v>97</v>
      </c>
      <c r="C54" s="268">
        <v>2288.96</v>
      </c>
      <c r="D54" s="268">
        <v>2298.0700000000002</v>
      </c>
      <c r="E54" s="268">
        <v>2207.08</v>
      </c>
      <c r="F54" s="268">
        <v>2198.12</v>
      </c>
      <c r="G54" s="268">
        <v>2239.34</v>
      </c>
      <c r="H54" s="267">
        <v>2187.2199999999998</v>
      </c>
    </row>
    <row r="55" spans="2:8" ht="13.5" thickBot="1">
      <c r="B55" s="270"/>
      <c r="C55" s="272"/>
      <c r="D55" s="272"/>
      <c r="E55" s="272"/>
      <c r="F55" s="272"/>
      <c r="G55" s="272"/>
      <c r="H55" s="271"/>
    </row>
  </sheetData>
  <mergeCells count="1">
    <mergeCell ref="B2:G2"/>
  </mergeCells>
  <pageMargins left="0" right="0.45" top="0.75" bottom="0.75" header="0.3" footer="0.3"/>
  <pageSetup paperSize="9"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2"/>
  <sheetViews>
    <sheetView showGridLines="0" tabSelected="1" zoomScale="90" zoomScaleNormal="90" workbookViewId="0">
      <selection activeCell="A11" sqref="A11"/>
    </sheetView>
  </sheetViews>
  <sheetFormatPr defaultColWidth="9.140625" defaultRowHeight="12.75"/>
  <cols>
    <col min="1" max="1" width="49.85546875" style="290" customWidth="1"/>
    <col min="2" max="2" width="1.85546875" style="290" hidden="1" customWidth="1"/>
    <col min="3" max="3" width="8.28515625" style="353" hidden="1" customWidth="1"/>
    <col min="4" max="4" width="17.85546875" style="346" customWidth="1"/>
    <col min="5" max="5" width="5.5703125" style="346" customWidth="1"/>
    <col min="6" max="6" width="16.5703125" style="346" customWidth="1"/>
    <col min="7" max="16384" width="9.140625" style="290"/>
  </cols>
  <sheetData>
    <row r="1" spans="1:6" ht="30.75" customHeight="1">
      <c r="A1" s="286" t="s">
        <v>101</v>
      </c>
      <c r="B1" s="347"/>
      <c r="C1" s="348"/>
      <c r="D1" s="287"/>
      <c r="E1" s="287"/>
      <c r="F1" s="287"/>
    </row>
    <row r="2" spans="1:6" ht="21" customHeight="1">
      <c r="A2" s="291" t="s">
        <v>132</v>
      </c>
      <c r="B2" s="349"/>
      <c r="C2" s="350"/>
      <c r="D2" s="341"/>
      <c r="E2" s="341"/>
      <c r="F2" s="341"/>
    </row>
    <row r="3" spans="1:6" ht="20.25" customHeight="1">
      <c r="A3" s="291" t="s">
        <v>133</v>
      </c>
      <c r="B3" s="349"/>
      <c r="C3" s="350"/>
      <c r="D3" s="341"/>
      <c r="E3" s="341"/>
      <c r="F3" s="351"/>
    </row>
    <row r="4" spans="1:6" ht="10.5" customHeight="1">
      <c r="A4" s="291"/>
      <c r="B4" s="349"/>
      <c r="C4" s="350"/>
      <c r="D4" s="341"/>
      <c r="E4" s="341"/>
      <c r="F4" s="351"/>
    </row>
    <row r="5" spans="1:6" ht="15">
      <c r="A5" s="352"/>
      <c r="B5" s="349"/>
      <c r="D5" s="354" t="s">
        <v>105</v>
      </c>
      <c r="E5" s="355"/>
      <c r="F5" s="356" t="s">
        <v>105</v>
      </c>
    </row>
    <row r="6" spans="1:6" ht="14.25" hidden="1" customHeight="1">
      <c r="A6" s="303"/>
      <c r="B6" s="350"/>
      <c r="C6" s="357" t="s">
        <v>134</v>
      </c>
      <c r="D6" s="354" t="s">
        <v>135</v>
      </c>
      <c r="E6" s="355"/>
      <c r="F6" s="356" t="s">
        <v>136</v>
      </c>
    </row>
    <row r="7" spans="1:6" ht="14.25" customHeight="1">
      <c r="A7" s="303"/>
      <c r="B7" s="350"/>
      <c r="C7" s="357"/>
      <c r="D7" s="358">
        <v>2015</v>
      </c>
      <c r="E7" s="355"/>
      <c r="F7" s="359">
        <f>+D7-1</f>
        <v>2014</v>
      </c>
    </row>
    <row r="8" spans="1:6" ht="17.25" hidden="1" customHeight="1">
      <c r="A8" s="303"/>
      <c r="B8" s="360"/>
      <c r="C8" s="357"/>
      <c r="D8" s="361" t="s">
        <v>137</v>
      </c>
      <c r="E8" s="355"/>
      <c r="F8" s="311" t="s">
        <v>106</v>
      </c>
    </row>
    <row r="9" spans="1:6" ht="13.5" customHeight="1">
      <c r="A9" s="303"/>
      <c r="B9" s="360"/>
      <c r="C9" s="362" t="s">
        <v>138</v>
      </c>
      <c r="D9" s="363" t="s">
        <v>139</v>
      </c>
      <c r="F9" s="364" t="s">
        <v>139</v>
      </c>
    </row>
    <row r="10" spans="1:6" ht="17.25" customHeight="1">
      <c r="A10" s="365" t="s">
        <v>140</v>
      </c>
      <c r="B10" s="360"/>
      <c r="C10" s="366"/>
      <c r="D10" s="361"/>
      <c r="E10" s="355"/>
      <c r="F10" s="311"/>
    </row>
    <row r="11" spans="1:6" ht="18" customHeight="1">
      <c r="A11" s="343" t="s">
        <v>141</v>
      </c>
      <c r="B11" s="360"/>
      <c r="C11" s="360"/>
      <c r="D11" s="367"/>
      <c r="E11" s="368"/>
      <c r="F11" s="368"/>
    </row>
    <row r="12" spans="1:6" ht="20.25" customHeight="1">
      <c r="A12" s="345" t="s">
        <v>142</v>
      </c>
      <c r="B12" s="360"/>
      <c r="C12" s="369">
        <v>13</v>
      </c>
      <c r="D12" s="368">
        <v>33745408</v>
      </c>
      <c r="E12" s="370"/>
      <c r="F12" s="370">
        <v>33690589</v>
      </c>
    </row>
    <row r="13" spans="1:6" ht="20.25" customHeight="1">
      <c r="A13" s="345" t="s">
        <v>143</v>
      </c>
      <c r="B13" s="360"/>
      <c r="C13" s="369">
        <v>14</v>
      </c>
      <c r="D13" s="368">
        <v>30139906</v>
      </c>
      <c r="E13" s="370"/>
      <c r="F13" s="370">
        <v>33524208</v>
      </c>
    </row>
    <row r="14" spans="1:6" ht="20.25" customHeight="1">
      <c r="A14" s="345" t="s">
        <v>144</v>
      </c>
      <c r="B14" s="360"/>
      <c r="C14" s="369"/>
      <c r="D14" s="368">
        <v>49861</v>
      </c>
      <c r="E14" s="370"/>
      <c r="F14" s="370">
        <v>55112</v>
      </c>
    </row>
    <row r="15" spans="1:6" ht="20.25" customHeight="1">
      <c r="A15" s="345" t="s">
        <v>145</v>
      </c>
      <c r="B15" s="360"/>
      <c r="C15" s="369">
        <v>16</v>
      </c>
      <c r="D15" s="368">
        <v>2296421</v>
      </c>
      <c r="E15" s="370"/>
      <c r="F15" s="370">
        <v>2604367</v>
      </c>
    </row>
    <row r="16" spans="1:6" ht="20.25" customHeight="1">
      <c r="A16" s="345" t="s">
        <v>146</v>
      </c>
      <c r="B16" s="360"/>
      <c r="C16" s="369">
        <v>17</v>
      </c>
      <c r="D16" s="368">
        <v>747196</v>
      </c>
      <c r="E16" s="370"/>
      <c r="F16" s="370">
        <v>1627146</v>
      </c>
    </row>
    <row r="17" spans="1:6" ht="20.25" customHeight="1">
      <c r="A17" s="345" t="s">
        <v>147</v>
      </c>
      <c r="B17" s="360"/>
      <c r="C17" s="369">
        <v>18</v>
      </c>
      <c r="D17" s="368">
        <v>665115</v>
      </c>
      <c r="E17" s="370"/>
      <c r="F17" s="370">
        <v>750626</v>
      </c>
    </row>
    <row r="18" spans="1:6" ht="20.25" customHeight="1">
      <c r="A18" s="345" t="s">
        <v>148</v>
      </c>
      <c r="B18" s="360"/>
      <c r="C18" s="369">
        <v>19</v>
      </c>
      <c r="D18" s="368">
        <v>54561</v>
      </c>
      <c r="E18" s="370"/>
      <c r="F18" s="370">
        <v>59884</v>
      </c>
    </row>
    <row r="19" spans="1:6" ht="5.0999999999999996" customHeight="1">
      <c r="A19" s="345"/>
      <c r="B19" s="360"/>
      <c r="C19" s="369"/>
      <c r="D19" s="368"/>
      <c r="E19" s="370"/>
      <c r="F19" s="371"/>
    </row>
    <row r="20" spans="1:6" ht="19.5" customHeight="1">
      <c r="A20" s="343" t="s">
        <v>149</v>
      </c>
      <c r="B20" s="360"/>
      <c r="C20" s="369"/>
      <c r="D20" s="372">
        <f>SUM(D12:D19)</f>
        <v>67698468</v>
      </c>
      <c r="E20" s="370"/>
      <c r="F20" s="373">
        <f>SUM(F12:F19)</f>
        <v>72311932</v>
      </c>
    </row>
    <row r="21" spans="1:6">
      <c r="A21" s="303"/>
      <c r="B21" s="303"/>
      <c r="C21" s="369"/>
      <c r="D21" s="374"/>
      <c r="E21" s="370"/>
      <c r="F21" s="370"/>
    </row>
    <row r="22" spans="1:6" ht="14.25" customHeight="1">
      <c r="A22" s="343" t="s">
        <v>150</v>
      </c>
      <c r="B22" s="360"/>
      <c r="C22" s="375"/>
      <c r="D22" s="367"/>
      <c r="E22" s="368"/>
      <c r="F22" s="368"/>
    </row>
    <row r="23" spans="1:6" ht="17.25" customHeight="1">
      <c r="A23" s="345" t="s">
        <v>151</v>
      </c>
      <c r="B23" s="360"/>
      <c r="C23" s="369">
        <v>20</v>
      </c>
      <c r="D23" s="368">
        <v>697069</v>
      </c>
      <c r="E23" s="370"/>
      <c r="F23" s="370">
        <v>666670</v>
      </c>
    </row>
    <row r="24" spans="1:6" ht="16.5" customHeight="1">
      <c r="A24" s="345" t="s">
        <v>152</v>
      </c>
      <c r="B24" s="360"/>
      <c r="C24" s="369">
        <v>21</v>
      </c>
      <c r="D24" s="368">
        <v>7598348</v>
      </c>
      <c r="E24" s="370"/>
      <c r="F24" s="370">
        <v>7583319</v>
      </c>
    </row>
    <row r="25" spans="1:6" ht="20.25" customHeight="1">
      <c r="A25" s="345" t="s">
        <v>153</v>
      </c>
      <c r="B25" s="360"/>
      <c r="C25" s="369">
        <v>22</v>
      </c>
      <c r="D25" s="368">
        <v>18158180</v>
      </c>
      <c r="E25" s="370"/>
      <c r="F25" s="370">
        <v>17437426</v>
      </c>
    </row>
    <row r="26" spans="1:6" ht="20.25" customHeight="1">
      <c r="A26" s="345" t="s">
        <v>154</v>
      </c>
      <c r="B26" s="360"/>
      <c r="C26" s="369"/>
      <c r="D26" s="368">
        <v>0</v>
      </c>
      <c r="E26" s="370"/>
      <c r="F26" s="370">
        <v>0</v>
      </c>
    </row>
    <row r="27" spans="1:6" ht="3.75" customHeight="1">
      <c r="A27" s="345"/>
      <c r="B27" s="360"/>
      <c r="C27" s="366"/>
      <c r="D27" s="326"/>
      <c r="E27" s="370"/>
      <c r="F27" s="376"/>
    </row>
    <row r="28" spans="1:6" ht="17.25" customHeight="1">
      <c r="A28" s="343" t="s">
        <v>155</v>
      </c>
      <c r="B28" s="303"/>
      <c r="C28" s="366"/>
      <c r="D28" s="326">
        <f>SUM(D23:D27)</f>
        <v>26453597</v>
      </c>
      <c r="E28" s="370"/>
      <c r="F28" s="377">
        <f>SUM(F23:F27)</f>
        <v>25687415</v>
      </c>
    </row>
    <row r="29" spans="1:6" ht="6" customHeight="1">
      <c r="B29" s="303"/>
      <c r="C29" s="366"/>
      <c r="D29" s="368"/>
      <c r="E29" s="368"/>
      <c r="F29" s="368"/>
    </row>
    <row r="30" spans="1:6" ht="18.75" customHeight="1" thickBot="1">
      <c r="A30" s="365" t="s">
        <v>156</v>
      </c>
      <c r="B30" s="303"/>
      <c r="C30" s="366"/>
      <c r="D30" s="378">
        <f>D20+D28</f>
        <v>94152065</v>
      </c>
      <c r="E30" s="370"/>
      <c r="F30" s="379">
        <f>F20+F28</f>
        <v>97999347</v>
      </c>
    </row>
    <row r="31" spans="1:6" ht="12.75" customHeight="1" thickTop="1">
      <c r="B31" s="303"/>
      <c r="C31" s="366"/>
      <c r="D31" s="368"/>
      <c r="E31" s="368"/>
      <c r="F31" s="368"/>
    </row>
    <row r="32" spans="1:6" ht="19.5" customHeight="1">
      <c r="A32" s="365"/>
      <c r="B32" s="360"/>
      <c r="C32" s="366"/>
      <c r="D32" s="380"/>
      <c r="E32" s="381"/>
      <c r="F32" s="382"/>
    </row>
    <row r="33" spans="1:6" ht="17.25" customHeight="1">
      <c r="A33" s="365" t="s">
        <v>157</v>
      </c>
      <c r="B33" s="360"/>
      <c r="C33" s="360"/>
      <c r="D33" s="367"/>
      <c r="E33" s="368"/>
      <c r="F33" s="368"/>
    </row>
    <row r="34" spans="1:6" ht="18" customHeight="1">
      <c r="A34" s="345" t="s">
        <v>158</v>
      </c>
      <c r="B34" s="360"/>
      <c r="C34" s="369">
        <v>23</v>
      </c>
      <c r="D34" s="368">
        <v>3203200</v>
      </c>
      <c r="E34" s="370"/>
      <c r="F34" s="370">
        <v>3203200</v>
      </c>
    </row>
    <row r="35" spans="1:6" ht="18" customHeight="1">
      <c r="A35" s="345" t="s">
        <v>159</v>
      </c>
      <c r="B35" s="360"/>
      <c r="C35" s="369" t="s">
        <v>160</v>
      </c>
      <c r="D35" s="368">
        <v>12434282</v>
      </c>
      <c r="E35" s="370"/>
      <c r="F35" s="370">
        <v>12434282</v>
      </c>
    </row>
    <row r="36" spans="1:6" ht="18.75" customHeight="1">
      <c r="A36" s="383" t="s">
        <v>161</v>
      </c>
      <c r="B36" s="303"/>
      <c r="C36" s="369" t="s">
        <v>162</v>
      </c>
      <c r="D36" s="384">
        <v>448184</v>
      </c>
      <c r="E36" s="370"/>
      <c r="F36" s="370">
        <v>892562</v>
      </c>
    </row>
    <row r="37" spans="1:6" ht="18.75" customHeight="1">
      <c r="A37" s="383" t="s">
        <v>163</v>
      </c>
      <c r="B37" s="303"/>
      <c r="C37" s="369"/>
      <c r="D37" s="384">
        <v>39102</v>
      </c>
      <c r="E37" s="370"/>
      <c r="F37" s="370">
        <v>17659</v>
      </c>
    </row>
    <row r="38" spans="1:6" ht="19.5" customHeight="1">
      <c r="A38" s="383" t="s">
        <v>164</v>
      </c>
      <c r="B38" s="303"/>
      <c r="C38" s="369" t="s">
        <v>165</v>
      </c>
      <c r="D38" s="384">
        <v>-5565599</v>
      </c>
      <c r="E38" s="370"/>
      <c r="F38" s="370">
        <v>-3503511</v>
      </c>
    </row>
    <row r="39" spans="1:6" ht="19.5" customHeight="1">
      <c r="A39" s="383" t="s">
        <v>166</v>
      </c>
      <c r="B39" s="303"/>
      <c r="C39" s="369" t="s">
        <v>167</v>
      </c>
      <c r="D39" s="384">
        <v>1094696</v>
      </c>
      <c r="E39" s="370"/>
      <c r="F39" s="370">
        <v>1057820</v>
      </c>
    </row>
    <row r="40" spans="1:6" ht="19.5" customHeight="1">
      <c r="A40" s="383" t="s">
        <v>168</v>
      </c>
      <c r="B40" s="303"/>
      <c r="C40" s="369"/>
      <c r="D40" s="385">
        <v>10155924</v>
      </c>
      <c r="E40" s="370"/>
      <c r="F40" s="386">
        <v>9386147</v>
      </c>
    </row>
    <row r="41" spans="1:6" ht="6.75" customHeight="1">
      <c r="B41" s="303"/>
      <c r="C41" s="369"/>
      <c r="D41" s="368"/>
      <c r="E41" s="368"/>
      <c r="F41" s="368"/>
    </row>
    <row r="42" spans="1:6" ht="15" customHeight="1">
      <c r="A42" s="383"/>
      <c r="B42" s="303"/>
      <c r="C42" s="369"/>
      <c r="D42" s="315">
        <f>SUM(D34:D41)</f>
        <v>21809789</v>
      </c>
      <c r="E42" s="324"/>
      <c r="F42" s="324">
        <f>SUM(F34:F41)</f>
        <v>23488159</v>
      </c>
    </row>
    <row r="43" spans="1:6" ht="23.25" customHeight="1">
      <c r="A43" s="303" t="s">
        <v>127</v>
      </c>
      <c r="B43" s="303"/>
      <c r="C43" s="369"/>
      <c r="D43" s="385">
        <v>6563076</v>
      </c>
      <c r="E43" s="370"/>
      <c r="F43" s="386">
        <v>6980354</v>
      </c>
    </row>
    <row r="44" spans="1:6" ht="6.75" customHeight="1">
      <c r="B44" s="303"/>
      <c r="C44" s="369"/>
      <c r="D44" s="368"/>
      <c r="E44" s="368"/>
      <c r="F44" s="368"/>
    </row>
    <row r="45" spans="1:6" ht="17.25" customHeight="1">
      <c r="A45" s="303" t="s">
        <v>169</v>
      </c>
      <c r="B45" s="303"/>
      <c r="C45" s="369"/>
      <c r="D45" s="326">
        <f>D43+D42</f>
        <v>28372865</v>
      </c>
      <c r="E45" s="370"/>
      <c r="F45" s="377">
        <f>F43+F42</f>
        <v>30468513</v>
      </c>
    </row>
    <row r="46" spans="1:6" ht="18" customHeight="1">
      <c r="A46" s="365"/>
      <c r="B46" s="303"/>
      <c r="C46" s="387"/>
      <c r="D46" s="315"/>
      <c r="E46" s="370"/>
      <c r="F46" s="324"/>
    </row>
    <row r="47" spans="1:6" ht="18" customHeight="1">
      <c r="A47" s="365"/>
      <c r="B47" s="303"/>
      <c r="C47" s="387"/>
      <c r="D47" s="315"/>
      <c r="E47" s="370"/>
      <c r="F47" s="324"/>
    </row>
    <row r="48" spans="1:6" ht="18" hidden="1" customHeight="1">
      <c r="A48" s="365"/>
      <c r="B48" s="303"/>
      <c r="C48" s="387"/>
      <c r="D48" s="315"/>
      <c r="E48" s="370"/>
      <c r="F48" s="324"/>
    </row>
    <row r="49" spans="1:6" ht="18" customHeight="1">
      <c r="A49" s="365"/>
      <c r="B49" s="303"/>
      <c r="C49" s="387"/>
      <c r="D49" s="315"/>
      <c r="E49" s="370"/>
      <c r="F49" s="388" t="s">
        <v>170</v>
      </c>
    </row>
    <row r="50" spans="1:6" ht="18" customHeight="1">
      <c r="A50" s="365"/>
      <c r="B50" s="303"/>
      <c r="C50" s="389"/>
      <c r="D50" s="315"/>
      <c r="E50" s="370"/>
      <c r="F50" s="324"/>
    </row>
    <row r="51" spans="1:6" ht="11.25" customHeight="1">
      <c r="A51" s="365"/>
      <c r="B51" s="303"/>
      <c r="C51" s="389"/>
      <c r="D51" s="315"/>
      <c r="E51" s="370"/>
      <c r="F51" s="324"/>
    </row>
    <row r="52" spans="1:6" ht="15" customHeight="1">
      <c r="A52" s="390" t="s">
        <v>171</v>
      </c>
      <c r="B52" s="349"/>
      <c r="C52" s="350"/>
      <c r="D52" s="315"/>
      <c r="E52" s="315"/>
      <c r="F52" s="391"/>
    </row>
    <row r="53" spans="1:6" ht="18" customHeight="1">
      <c r="A53" s="392" t="str">
        <f>+A2</f>
        <v>CONSOLIDATED STATEMENT OF FINANCIAL POSITION</v>
      </c>
      <c r="B53" s="349"/>
      <c r="C53" s="350"/>
      <c r="D53" s="315"/>
      <c r="E53" s="315"/>
      <c r="F53" s="315"/>
    </row>
    <row r="54" spans="1:6" ht="16.5" customHeight="1">
      <c r="A54" s="352" t="str">
        <f>A3</f>
        <v>At 31 December 2015</v>
      </c>
      <c r="B54" s="349"/>
      <c r="C54" s="350"/>
      <c r="D54" s="315"/>
      <c r="E54" s="315"/>
      <c r="F54" s="393"/>
    </row>
    <row r="55" spans="1:6" ht="15">
      <c r="A55" s="352"/>
      <c r="B55" s="349"/>
      <c r="C55" s="350"/>
      <c r="D55" s="394"/>
      <c r="E55" s="315"/>
      <c r="F55" s="395"/>
    </row>
    <row r="56" spans="1:6" ht="15" customHeight="1">
      <c r="A56" s="303"/>
      <c r="B56" s="350"/>
      <c r="D56" s="394"/>
      <c r="E56" s="382"/>
      <c r="F56" s="395"/>
    </row>
    <row r="57" spans="1:6" ht="15" customHeight="1">
      <c r="A57" s="303"/>
      <c r="B57" s="360"/>
      <c r="D57" s="394" t="str">
        <f>D5</f>
        <v>31 December</v>
      </c>
      <c r="E57" s="382"/>
      <c r="F57" s="396" t="str">
        <f>+F5</f>
        <v>31 December</v>
      </c>
    </row>
    <row r="58" spans="1:6" ht="15" customHeight="1">
      <c r="A58" s="303"/>
      <c r="B58" s="360"/>
      <c r="C58" s="357" t="str">
        <f>+C9</f>
        <v>Note</v>
      </c>
      <c r="D58" s="397">
        <f>+D7</f>
        <v>2015</v>
      </c>
      <c r="E58" s="381"/>
      <c r="F58" s="398">
        <f>+F7</f>
        <v>2014</v>
      </c>
    </row>
    <row r="59" spans="1:6" ht="17.25" hidden="1" customHeight="1">
      <c r="B59" s="303"/>
      <c r="C59" s="366"/>
      <c r="D59" s="381" t="str">
        <f>+D8</f>
        <v>(Reviewed)</v>
      </c>
      <c r="E59" s="368"/>
      <c r="F59" s="381" t="str">
        <f>+F8</f>
        <v>(Audited)</v>
      </c>
    </row>
    <row r="60" spans="1:6">
      <c r="B60" s="303"/>
      <c r="C60" s="366"/>
      <c r="D60" s="381" t="str">
        <f>+D9</f>
        <v>QR'000</v>
      </c>
      <c r="E60" s="368"/>
      <c r="F60" s="381" t="str">
        <f>+F9</f>
        <v>QR'000</v>
      </c>
    </row>
    <row r="61" spans="1:6" ht="18" customHeight="1">
      <c r="A61" s="343" t="s">
        <v>172</v>
      </c>
      <c r="B61" s="360"/>
      <c r="C61" s="360"/>
      <c r="D61" s="367"/>
      <c r="E61" s="368"/>
      <c r="F61" s="368"/>
    </row>
    <row r="62" spans="1:6" ht="20.25" customHeight="1">
      <c r="A62" s="345" t="s">
        <v>173</v>
      </c>
      <c r="B62" s="360"/>
      <c r="C62" s="369">
        <v>26</v>
      </c>
      <c r="D62" s="368">
        <v>36108055</v>
      </c>
      <c r="E62" s="370"/>
      <c r="F62" s="370">
        <v>35641221</v>
      </c>
    </row>
    <row r="63" spans="1:6" ht="20.25" customHeight="1">
      <c r="A63" s="345" t="s">
        <v>174</v>
      </c>
      <c r="B63" s="360"/>
      <c r="C63" s="369">
        <v>27</v>
      </c>
      <c r="D63" s="368">
        <v>812142</v>
      </c>
      <c r="E63" s="370"/>
      <c r="F63" s="370">
        <v>837458</v>
      </c>
    </row>
    <row r="64" spans="1:6" ht="17.25" customHeight="1">
      <c r="A64" s="345" t="s">
        <v>175</v>
      </c>
      <c r="B64" s="303"/>
      <c r="C64" s="366">
        <v>19</v>
      </c>
      <c r="D64" s="315">
        <v>466953</v>
      </c>
      <c r="E64" s="370"/>
      <c r="F64" s="370">
        <v>755494</v>
      </c>
    </row>
    <row r="65" spans="1:6" ht="20.25" customHeight="1">
      <c r="A65" s="345" t="s">
        <v>176</v>
      </c>
      <c r="B65" s="360"/>
      <c r="C65" s="369">
        <v>28</v>
      </c>
      <c r="D65" s="315">
        <v>2016333</v>
      </c>
      <c r="E65" s="324"/>
      <c r="F65" s="370">
        <v>3658173</v>
      </c>
    </row>
    <row r="66" spans="1:6" ht="6" customHeight="1">
      <c r="B66" s="303"/>
      <c r="C66" s="366"/>
      <c r="D66" s="326"/>
      <c r="E66" s="370"/>
      <c r="F66" s="377"/>
    </row>
    <row r="67" spans="1:6" ht="27.75" customHeight="1">
      <c r="A67" s="343" t="s">
        <v>177</v>
      </c>
      <c r="B67" s="303"/>
      <c r="C67" s="366"/>
      <c r="D67" s="315">
        <f>SUM(D62:D66)</f>
        <v>39403483</v>
      </c>
      <c r="E67" s="370"/>
      <c r="F67" s="324">
        <f>SUM(F62:F66)</f>
        <v>40892346</v>
      </c>
    </row>
    <row r="68" spans="1:6" ht="3" customHeight="1">
      <c r="B68" s="303"/>
      <c r="C68" s="366"/>
      <c r="D68" s="326"/>
      <c r="E68" s="368"/>
      <c r="F68" s="326"/>
    </row>
    <row r="69" spans="1:6" ht="9" customHeight="1">
      <c r="B69" s="303"/>
      <c r="C69" s="366"/>
      <c r="D69" s="315"/>
      <c r="E69" s="368"/>
      <c r="F69" s="315"/>
    </row>
    <row r="70" spans="1:6" ht="17.25" customHeight="1">
      <c r="A70" s="343" t="s">
        <v>178</v>
      </c>
      <c r="B70" s="360"/>
      <c r="C70" s="360"/>
      <c r="D70" s="367"/>
      <c r="E70" s="368"/>
      <c r="F70" s="368"/>
    </row>
    <row r="71" spans="1:6" ht="20.25" customHeight="1">
      <c r="A71" s="345" t="str">
        <f>A62</f>
        <v>Loans and borrowings</v>
      </c>
      <c r="B71" s="360"/>
      <c r="C71" s="369">
        <v>26</v>
      </c>
      <c r="D71" s="368">
        <v>6663787</v>
      </c>
      <c r="E71" s="370"/>
      <c r="F71" s="370">
        <v>7155509</v>
      </c>
    </row>
    <row r="72" spans="1:6" ht="16.5" customHeight="1">
      <c r="A72" s="345" t="s">
        <v>179</v>
      </c>
      <c r="B72" s="360"/>
      <c r="C72" s="369">
        <v>29</v>
      </c>
      <c r="D72" s="368">
        <v>17243549</v>
      </c>
      <c r="E72" s="370"/>
      <c r="F72" s="370">
        <v>16998045</v>
      </c>
    </row>
    <row r="73" spans="1:6" ht="18.75" customHeight="1">
      <c r="A73" s="345" t="s">
        <v>180</v>
      </c>
      <c r="B73" s="360"/>
      <c r="C73" s="369"/>
      <c r="D73" s="368">
        <v>0</v>
      </c>
      <c r="E73" s="370"/>
      <c r="F73" s="370">
        <v>0</v>
      </c>
    </row>
    <row r="74" spans="1:6" ht="17.25" customHeight="1">
      <c r="A74" s="345" t="s">
        <v>181</v>
      </c>
      <c r="B74" s="360"/>
      <c r="C74" s="369"/>
      <c r="D74" s="368">
        <v>1775181</v>
      </c>
      <c r="E74" s="370"/>
      <c r="F74" s="370">
        <v>1914890</v>
      </c>
    </row>
    <row r="75" spans="1:6" ht="18" customHeight="1">
      <c r="A75" s="345" t="s">
        <v>182</v>
      </c>
      <c r="B75" s="360"/>
      <c r="C75" s="369"/>
      <c r="D75" s="368">
        <v>693200</v>
      </c>
      <c r="E75" s="370"/>
      <c r="F75" s="370">
        <v>570044</v>
      </c>
    </row>
    <row r="76" spans="1:6" ht="18" customHeight="1">
      <c r="A76" s="345" t="s">
        <v>183</v>
      </c>
      <c r="B76" s="360"/>
      <c r="C76" s="369"/>
      <c r="D76" s="368">
        <v>0</v>
      </c>
      <c r="E76" s="370"/>
      <c r="F76" s="370">
        <v>0</v>
      </c>
    </row>
    <row r="77" spans="1:6" ht="3.75" customHeight="1">
      <c r="A77" s="383"/>
      <c r="B77" s="303"/>
      <c r="C77" s="366"/>
      <c r="D77" s="326"/>
      <c r="E77" s="370"/>
      <c r="F77" s="377"/>
    </row>
    <row r="78" spans="1:6" ht="22.5" customHeight="1">
      <c r="A78" s="343" t="s">
        <v>184</v>
      </c>
      <c r="B78" s="303"/>
      <c r="C78" s="366"/>
      <c r="D78" s="315">
        <f>SUM(D71:D77)</f>
        <v>26375717</v>
      </c>
      <c r="E78" s="370"/>
      <c r="F78" s="324">
        <f>SUM(F71:F77)</f>
        <v>26638488</v>
      </c>
    </row>
    <row r="79" spans="1:6" ht="1.5" customHeight="1">
      <c r="B79" s="303"/>
      <c r="C79" s="366"/>
      <c r="D79" s="326"/>
      <c r="E79" s="368"/>
      <c r="F79" s="326"/>
    </row>
    <row r="80" spans="1:6" ht="27" customHeight="1">
      <c r="A80" s="303" t="s">
        <v>185</v>
      </c>
      <c r="B80" s="303"/>
      <c r="C80" s="366"/>
      <c r="D80" s="326">
        <f>D67+D78</f>
        <v>65779200</v>
      </c>
      <c r="E80" s="370"/>
      <c r="F80" s="377">
        <f>F67+F78</f>
        <v>67530834</v>
      </c>
    </row>
    <row r="81" spans="1:6" ht="27.75" customHeight="1" thickBot="1">
      <c r="A81" s="365" t="s">
        <v>186</v>
      </c>
      <c r="B81" s="303"/>
      <c r="C81" s="389"/>
      <c r="D81" s="378">
        <f>D45+D80</f>
        <v>94152065</v>
      </c>
      <c r="E81" s="370"/>
      <c r="F81" s="379">
        <f>F45+F80</f>
        <v>97999347</v>
      </c>
    </row>
    <row r="82" spans="1:6" ht="11.25" customHeight="1" thickTop="1">
      <c r="A82" s="365"/>
      <c r="B82" s="303"/>
      <c r="C82" s="389"/>
      <c r="D82" s="315"/>
      <c r="E82" s="370"/>
      <c r="F82" s="324"/>
    </row>
    <row r="83" spans="1:6" ht="18" customHeight="1">
      <c r="A83" s="365"/>
      <c r="B83" s="303"/>
      <c r="C83" s="389"/>
      <c r="D83" s="315"/>
      <c r="E83" s="370"/>
      <c r="F83" s="324"/>
    </row>
    <row r="84" spans="1:6" ht="18" customHeight="1">
      <c r="A84" s="365"/>
      <c r="B84" s="303"/>
      <c r="C84" s="389"/>
      <c r="D84" s="315"/>
      <c r="E84" s="370"/>
      <c r="F84" s="324"/>
    </row>
    <row r="85" spans="1:6" ht="18" customHeight="1">
      <c r="A85" s="365"/>
      <c r="B85" s="303"/>
      <c r="C85" s="389"/>
      <c r="D85" s="315"/>
      <c r="E85" s="370"/>
      <c r="F85" s="324"/>
    </row>
    <row r="86" spans="1:6" ht="18" customHeight="1">
      <c r="A86" s="365"/>
      <c r="B86" s="303"/>
      <c r="C86" s="389"/>
      <c r="D86" s="315"/>
      <c r="E86" s="370"/>
      <c r="F86" s="324"/>
    </row>
    <row r="87" spans="1:6" ht="18" customHeight="1">
      <c r="A87" s="365"/>
      <c r="B87" s="303"/>
      <c r="C87" s="389"/>
      <c r="D87" s="315"/>
      <c r="E87" s="370"/>
      <c r="F87" s="324"/>
    </row>
    <row r="88" spans="1:6" ht="18" customHeight="1">
      <c r="A88" s="365"/>
      <c r="B88" s="303"/>
      <c r="C88" s="389"/>
      <c r="D88" s="315"/>
      <c r="E88" s="370"/>
      <c r="F88" s="324"/>
    </row>
    <row r="89" spans="1:6" ht="18" customHeight="1">
      <c r="A89" s="365"/>
      <c r="B89" s="303"/>
      <c r="C89" s="389"/>
      <c r="D89" s="315"/>
      <c r="E89" s="370"/>
      <c r="F89" s="324"/>
    </row>
    <row r="90" spans="1:6" ht="18" customHeight="1">
      <c r="A90" s="365"/>
      <c r="B90" s="303"/>
      <c r="C90" s="389"/>
      <c r="D90" s="315"/>
      <c r="E90" s="370"/>
      <c r="F90" s="324"/>
    </row>
    <row r="91" spans="1:6" ht="18" customHeight="1">
      <c r="A91" s="365"/>
      <c r="B91" s="303"/>
      <c r="C91" s="389"/>
      <c r="D91" s="315"/>
      <c r="E91" s="399"/>
      <c r="F91" s="317"/>
    </row>
    <row r="92" spans="1:6" ht="18" customHeight="1">
      <c r="A92" s="365"/>
      <c r="B92" s="303"/>
      <c r="C92" s="389"/>
      <c r="D92" s="315"/>
      <c r="E92" s="399"/>
      <c r="F92" s="317"/>
    </row>
    <row r="93" spans="1:6" ht="18" customHeight="1">
      <c r="A93" s="365"/>
      <c r="B93" s="303"/>
      <c r="C93" s="389"/>
      <c r="D93" s="315"/>
      <c r="E93" s="399"/>
      <c r="F93" s="317"/>
    </row>
    <row r="94" spans="1:6" ht="18" customHeight="1">
      <c r="A94" s="365"/>
      <c r="B94" s="303"/>
      <c r="C94" s="389"/>
      <c r="D94" s="315"/>
      <c r="E94" s="399"/>
      <c r="F94" s="317"/>
    </row>
    <row r="95" spans="1:6" ht="18" customHeight="1">
      <c r="A95" s="365"/>
      <c r="B95" s="303"/>
      <c r="C95" s="389"/>
      <c r="D95" s="315"/>
      <c r="E95" s="399"/>
      <c r="F95" s="317"/>
    </row>
    <row r="96" spans="1:6" ht="18" customHeight="1">
      <c r="A96" s="365"/>
      <c r="B96" s="303"/>
      <c r="C96" s="389"/>
      <c r="D96" s="315"/>
      <c r="E96" s="399"/>
      <c r="F96" s="317"/>
    </row>
    <row r="97" spans="1:6" ht="18" customHeight="1">
      <c r="A97" s="365"/>
      <c r="B97" s="303"/>
      <c r="C97" s="389"/>
      <c r="D97" s="341"/>
      <c r="E97" s="399"/>
      <c r="F97" s="317"/>
    </row>
    <row r="98" spans="1:6" ht="18" customHeight="1">
      <c r="A98" s="303"/>
      <c r="B98" s="303"/>
      <c r="C98" s="366"/>
      <c r="D98" s="341"/>
      <c r="E98" s="317"/>
      <c r="F98" s="317"/>
    </row>
    <row r="99" spans="1:6" ht="18" customHeight="1">
      <c r="A99" s="400" t="s">
        <v>131</v>
      </c>
      <c r="B99" s="349"/>
      <c r="C99" s="350"/>
      <c r="D99" s="341"/>
      <c r="E99" s="341"/>
      <c r="F99" s="341"/>
    </row>
    <row r="100" spans="1:6">
      <c r="A100" s="303"/>
      <c r="B100" s="303"/>
      <c r="C100" s="366"/>
      <c r="D100" s="341"/>
      <c r="E100" s="317"/>
      <c r="F100" s="317"/>
    </row>
    <row r="101" spans="1:6">
      <c r="A101" s="400"/>
      <c r="B101" s="349"/>
      <c r="C101" s="350"/>
      <c r="D101" s="341"/>
      <c r="E101" s="341"/>
      <c r="F101" s="341"/>
    </row>
    <row r="102" spans="1:6" ht="15">
      <c r="A102" s="401"/>
      <c r="B102" s="402"/>
      <c r="C102" s="360"/>
      <c r="D102" s="403">
        <f>D81-D30</f>
        <v>0</v>
      </c>
      <c r="E102" s="404"/>
      <c r="F102" s="403">
        <f>F81-F30</f>
        <v>0</v>
      </c>
    </row>
  </sheetData>
  <printOptions horizontalCentered="1"/>
  <pageMargins left="0.14000000000000001" right="0.14000000000000001" top="0.4" bottom="0.68" header="0.28000000000000003" footer="0.45"/>
  <pageSetup paperSize="9" scale="98" orientation="portrait" r:id="rId1"/>
  <headerFooter alignWithMargins="0">
    <oddFooter>&amp;L&amp;"Times New Roman,Regular"&amp;F - &amp;A&amp;R&amp;"Times New Roman,Regular"&amp;D - &amp;T</oddFooter>
  </headerFooter>
  <rowBreaks count="1" manualBreakCount="1">
    <brk id="5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4"/>
  <sheetViews>
    <sheetView showGridLines="0" topLeftCell="A15" zoomScaleNormal="100" zoomScaleSheetLayoutView="100" workbookViewId="0">
      <selection activeCell="D19" sqref="D19"/>
    </sheetView>
  </sheetViews>
  <sheetFormatPr defaultColWidth="9.140625" defaultRowHeight="12.75"/>
  <cols>
    <col min="1" max="1" width="64.85546875" style="290" customWidth="1"/>
    <col min="2" max="2" width="13.7109375" style="346" customWidth="1"/>
    <col min="3" max="3" width="1.140625" style="321" customWidth="1"/>
    <col min="4" max="4" width="13.140625" style="346" bestFit="1" customWidth="1"/>
    <col min="5" max="5" width="1.5703125" style="290" customWidth="1"/>
    <col min="6" max="6" width="15.85546875" style="290" customWidth="1"/>
    <col min="7" max="7" width="12.5703125" style="290" bestFit="1" customWidth="1"/>
    <col min="8" max="8" width="11.7109375" style="290" bestFit="1" customWidth="1"/>
    <col min="9" max="9" width="11.140625" style="290" bestFit="1" customWidth="1"/>
    <col min="10" max="10" width="11.7109375" style="290" bestFit="1" customWidth="1"/>
    <col min="11" max="11" width="9.140625" style="290"/>
    <col min="12" max="12" width="12" style="290" bestFit="1" customWidth="1"/>
    <col min="13" max="16384" width="9.140625" style="290"/>
  </cols>
  <sheetData>
    <row r="1" spans="1:12" ht="26.25" customHeight="1">
      <c r="A1" s="286" t="s">
        <v>101</v>
      </c>
      <c r="B1" s="287"/>
      <c r="C1" s="288"/>
      <c r="D1" s="287"/>
      <c r="E1" s="289"/>
    </row>
    <row r="2" spans="1:12" ht="19.5" customHeight="1">
      <c r="A2" s="291" t="s">
        <v>102</v>
      </c>
      <c r="B2" s="292"/>
      <c r="C2" s="293"/>
      <c r="D2" s="292"/>
    </row>
    <row r="3" spans="1:12" ht="18.75" customHeight="1">
      <c r="A3" s="291" t="s">
        <v>103</v>
      </c>
      <c r="B3" s="294"/>
      <c r="C3" s="295"/>
      <c r="D3" s="294"/>
      <c r="E3" s="296"/>
    </row>
    <row r="4" spans="1:12" ht="15" customHeight="1">
      <c r="A4" s="297"/>
      <c r="B4" s="298" t="s">
        <v>104</v>
      </c>
      <c r="C4" s="299"/>
      <c r="D4" s="299"/>
      <c r="E4" s="296"/>
    </row>
    <row r="5" spans="1:12" ht="15" customHeight="1">
      <c r="A5" s="297"/>
      <c r="B5" s="300" t="s">
        <v>105</v>
      </c>
      <c r="C5" s="301"/>
      <c r="D5" s="302"/>
      <c r="E5" s="296"/>
    </row>
    <row r="6" spans="1:12" ht="15.75" customHeight="1">
      <c r="A6" s="303"/>
      <c r="B6" s="304">
        <v>2015</v>
      </c>
      <c r="C6" s="305"/>
      <c r="D6" s="306">
        <f>B6-1</f>
        <v>2014</v>
      </c>
      <c r="E6" s="296"/>
      <c r="F6" s="307"/>
      <c r="G6" s="307"/>
    </row>
    <row r="7" spans="1:12">
      <c r="A7" s="303"/>
      <c r="B7" s="300" t="s">
        <v>106</v>
      </c>
      <c r="C7" s="301"/>
      <c r="D7" s="308"/>
      <c r="E7" s="296"/>
      <c r="F7" s="307"/>
      <c r="G7" s="307"/>
    </row>
    <row r="8" spans="1:12" ht="15" customHeight="1">
      <c r="A8" s="303"/>
      <c r="B8" s="309" t="s">
        <v>107</v>
      </c>
      <c r="C8" s="310"/>
      <c r="D8" s="311" t="s">
        <v>107</v>
      </c>
      <c r="E8" s="296"/>
      <c r="F8" s="307"/>
      <c r="G8" s="307"/>
    </row>
    <row r="9" spans="1:12" ht="15" customHeight="1">
      <c r="A9" s="303" t="s">
        <v>108</v>
      </c>
      <c r="B9" s="309"/>
      <c r="C9" s="310"/>
      <c r="D9" s="311"/>
      <c r="E9" s="296"/>
      <c r="F9" s="307"/>
      <c r="G9" s="307"/>
    </row>
    <row r="10" spans="1:12" ht="13.5">
      <c r="A10" s="312" t="s">
        <v>109</v>
      </c>
      <c r="B10" s="309"/>
      <c r="C10" s="313"/>
      <c r="D10" s="309"/>
      <c r="E10" s="296"/>
      <c r="F10" s="307"/>
      <c r="G10" s="307"/>
    </row>
    <row r="11" spans="1:12" ht="16.149999999999999" customHeight="1">
      <c r="A11" s="314" t="s">
        <v>3</v>
      </c>
      <c r="B11" s="315">
        <v>32160855</v>
      </c>
      <c r="C11" s="316"/>
      <c r="D11" s="317">
        <v>33207209</v>
      </c>
      <c r="F11" s="318"/>
      <c r="G11" s="319"/>
      <c r="H11" s="320"/>
      <c r="I11" s="321"/>
      <c r="J11" s="321"/>
      <c r="K11" s="321"/>
      <c r="L11" s="321"/>
    </row>
    <row r="12" spans="1:12" ht="16.149999999999999" customHeight="1">
      <c r="A12" s="314"/>
      <c r="B12" s="315"/>
      <c r="C12" s="316"/>
      <c r="D12" s="317"/>
      <c r="F12" s="318"/>
      <c r="G12" s="319"/>
      <c r="H12" s="321"/>
      <c r="I12" s="321"/>
      <c r="J12" s="321"/>
      <c r="K12" s="321"/>
      <c r="L12" s="321"/>
    </row>
    <row r="13" spans="1:12" ht="19.899999999999999" customHeight="1">
      <c r="A13" s="322" t="s">
        <v>110</v>
      </c>
      <c r="B13" s="315">
        <v>-11400368</v>
      </c>
      <c r="C13" s="316"/>
      <c r="D13" s="317">
        <v>-12043019</v>
      </c>
      <c r="F13" s="318"/>
      <c r="G13" s="319"/>
      <c r="H13" s="321"/>
      <c r="I13" s="321"/>
      <c r="J13" s="321"/>
      <c r="K13" s="321"/>
      <c r="L13" s="321"/>
    </row>
    <row r="14" spans="1:12" ht="20.100000000000001" customHeight="1">
      <c r="A14" s="322" t="s">
        <v>111</v>
      </c>
      <c r="B14" s="315">
        <v>-7756835</v>
      </c>
      <c r="C14" s="316"/>
      <c r="D14" s="317">
        <v>-8305408</v>
      </c>
      <c r="F14" s="318"/>
      <c r="G14" s="319"/>
      <c r="H14" s="321"/>
      <c r="I14" s="321"/>
      <c r="J14" s="321"/>
      <c r="K14" s="321"/>
      <c r="L14" s="321"/>
    </row>
    <row r="15" spans="1:12" ht="20.100000000000001" customHeight="1">
      <c r="A15" s="322" t="s">
        <v>112</v>
      </c>
      <c r="B15" s="315">
        <v>-7945360</v>
      </c>
      <c r="C15" s="316"/>
      <c r="D15" s="317">
        <v>-7626309</v>
      </c>
      <c r="F15" s="318"/>
      <c r="G15" s="319"/>
      <c r="H15" s="321"/>
      <c r="I15" s="321"/>
      <c r="J15" s="321"/>
      <c r="K15" s="321"/>
      <c r="L15" s="321"/>
    </row>
    <row r="16" spans="1:12" ht="19.5" customHeight="1">
      <c r="A16" s="322" t="s">
        <v>113</v>
      </c>
      <c r="B16" s="315">
        <v>-2016798</v>
      </c>
      <c r="C16" s="323"/>
      <c r="D16" s="317">
        <v>-2031844</v>
      </c>
      <c r="F16" s="318"/>
      <c r="G16" s="319"/>
      <c r="H16" s="321"/>
      <c r="I16" s="321"/>
      <c r="J16" s="321"/>
      <c r="K16" s="321"/>
      <c r="L16" s="321"/>
    </row>
    <row r="17" spans="1:12" ht="19.5" customHeight="1">
      <c r="A17" s="322" t="s">
        <v>114</v>
      </c>
      <c r="B17" s="315">
        <v>-333086</v>
      </c>
      <c r="C17" s="323"/>
      <c r="D17" s="324">
        <v>-25963</v>
      </c>
      <c r="F17" s="318"/>
      <c r="G17" s="319"/>
      <c r="H17" s="321"/>
      <c r="I17" s="321"/>
      <c r="J17" s="321"/>
      <c r="K17" s="321"/>
      <c r="L17" s="321"/>
    </row>
    <row r="18" spans="1:12" ht="19.5" hidden="1" customHeight="1">
      <c r="A18" s="322" t="s">
        <v>115</v>
      </c>
      <c r="B18" s="315">
        <v>0</v>
      </c>
      <c r="C18" s="323"/>
      <c r="D18" s="324"/>
      <c r="F18" s="318"/>
      <c r="G18" s="319"/>
      <c r="H18" s="321"/>
      <c r="I18" s="321"/>
      <c r="J18" s="321"/>
      <c r="K18" s="321"/>
      <c r="L18" s="321"/>
    </row>
    <row r="19" spans="1:12" ht="18.75" customHeight="1">
      <c r="A19" s="322" t="s">
        <v>116</v>
      </c>
      <c r="B19" s="315">
        <v>310442</v>
      </c>
      <c r="C19" s="318"/>
      <c r="D19" s="324">
        <v>209528</v>
      </c>
      <c r="E19" s="296"/>
      <c r="F19" s="318"/>
      <c r="G19" s="319"/>
      <c r="H19" s="321"/>
      <c r="I19" s="321"/>
      <c r="J19" s="321"/>
      <c r="K19" s="321"/>
      <c r="L19" s="321"/>
    </row>
    <row r="20" spans="1:12" ht="18" customHeight="1">
      <c r="A20" s="322" t="s">
        <v>117</v>
      </c>
      <c r="B20" s="315">
        <v>14677</v>
      </c>
      <c r="C20" s="323"/>
      <c r="D20" s="324">
        <v>89098</v>
      </c>
      <c r="F20" s="318"/>
      <c r="G20" s="319"/>
      <c r="H20" s="321"/>
      <c r="I20" s="321"/>
      <c r="J20" s="321"/>
      <c r="K20" s="321"/>
      <c r="L20" s="321"/>
    </row>
    <row r="21" spans="1:12" ht="20.100000000000001" customHeight="1">
      <c r="A21" s="322" t="s">
        <v>118</v>
      </c>
      <c r="B21" s="315">
        <v>-408578</v>
      </c>
      <c r="C21" s="323"/>
      <c r="D21" s="324">
        <v>-392834</v>
      </c>
      <c r="F21" s="318"/>
      <c r="G21" s="319"/>
      <c r="H21" s="321"/>
      <c r="I21" s="321"/>
      <c r="J21" s="321"/>
      <c r="K21" s="321"/>
      <c r="L21" s="321"/>
    </row>
    <row r="22" spans="1:12" ht="4.5" customHeight="1">
      <c r="A22" s="325"/>
      <c r="B22" s="326"/>
      <c r="C22" s="323"/>
      <c r="D22" s="326"/>
      <c r="F22" s="318"/>
      <c r="G22" s="319"/>
      <c r="H22" s="321"/>
      <c r="I22" s="321"/>
      <c r="J22" s="321"/>
      <c r="K22" s="321"/>
      <c r="L22" s="321"/>
    </row>
    <row r="23" spans="1:12" ht="22.5" customHeight="1">
      <c r="A23" s="314" t="s">
        <v>119</v>
      </c>
      <c r="B23" s="315">
        <f>SUM(B11:B22)</f>
        <v>2624949</v>
      </c>
      <c r="C23" s="323"/>
      <c r="D23" s="324">
        <f>SUM(D11:D22)</f>
        <v>3080458</v>
      </c>
      <c r="F23" s="318"/>
      <c r="G23" s="319"/>
      <c r="H23" s="321"/>
      <c r="I23" s="321"/>
      <c r="J23" s="321"/>
      <c r="K23" s="321"/>
      <c r="L23" s="321"/>
    </row>
    <row r="24" spans="1:12" ht="20.25" customHeight="1">
      <c r="A24" s="325" t="s">
        <v>120</v>
      </c>
      <c r="B24" s="315">
        <v>-331466</v>
      </c>
      <c r="C24" s="323"/>
      <c r="D24" s="324">
        <v>-598796</v>
      </c>
      <c r="F24" s="318"/>
      <c r="G24" s="319"/>
      <c r="H24" s="321"/>
      <c r="I24" s="321"/>
      <c r="J24" s="321"/>
      <c r="K24" s="321"/>
      <c r="L24" s="321"/>
    </row>
    <row r="25" spans="1:12" ht="4.5" customHeight="1">
      <c r="A25" s="325"/>
      <c r="B25" s="326"/>
      <c r="C25" s="323"/>
      <c r="D25" s="326"/>
      <c r="F25" s="318"/>
      <c r="G25" s="319"/>
      <c r="H25" s="321"/>
      <c r="I25" s="321"/>
      <c r="J25" s="321"/>
      <c r="K25" s="321"/>
      <c r="L25" s="321"/>
    </row>
    <row r="26" spans="1:12" ht="22.5" customHeight="1">
      <c r="A26" s="314" t="s">
        <v>121</v>
      </c>
      <c r="B26" s="315">
        <f>B23+B24</f>
        <v>2293483</v>
      </c>
      <c r="C26" s="323"/>
      <c r="D26" s="324">
        <f>D23+D24</f>
        <v>2481662</v>
      </c>
      <c r="F26" s="318"/>
      <c r="G26" s="319"/>
      <c r="H26" s="321"/>
      <c r="I26" s="321"/>
      <c r="J26" s="321"/>
      <c r="K26" s="321"/>
      <c r="L26" s="321"/>
    </row>
    <row r="27" spans="1:12" ht="6.75" customHeight="1">
      <c r="A27" s="312"/>
      <c r="B27" s="315"/>
      <c r="C27" s="323"/>
      <c r="D27" s="324"/>
      <c r="F27" s="318"/>
      <c r="G27" s="319"/>
      <c r="H27" s="321"/>
      <c r="I27" s="321"/>
      <c r="J27" s="321"/>
      <c r="K27" s="321"/>
      <c r="L27" s="321"/>
    </row>
    <row r="28" spans="1:12" ht="15.75" customHeight="1">
      <c r="A28" s="312" t="s">
        <v>122</v>
      </c>
      <c r="B28" s="315"/>
      <c r="C28" s="323"/>
      <c r="D28" s="324"/>
      <c r="F28" s="318"/>
      <c r="G28" s="319"/>
      <c r="H28" s="321"/>
      <c r="I28" s="321"/>
      <c r="J28" s="321"/>
      <c r="K28" s="321"/>
      <c r="L28" s="321"/>
    </row>
    <row r="29" spans="1:12" ht="20.25" customHeight="1">
      <c r="A29" s="325" t="s">
        <v>123</v>
      </c>
      <c r="B29" s="315">
        <v>0</v>
      </c>
      <c r="C29" s="323"/>
      <c r="D29" s="324">
        <v>46725</v>
      </c>
      <c r="F29" s="318"/>
      <c r="G29" s="319"/>
      <c r="H29" s="321"/>
      <c r="I29" s="321"/>
      <c r="J29" s="321"/>
      <c r="K29" s="321"/>
      <c r="L29" s="321"/>
    </row>
    <row r="30" spans="1:12">
      <c r="A30" s="325"/>
      <c r="B30" s="326"/>
      <c r="C30" s="323"/>
      <c r="D30" s="326"/>
      <c r="F30" s="318"/>
      <c r="G30" s="319"/>
      <c r="H30" s="321"/>
      <c r="I30" s="321"/>
      <c r="J30" s="321"/>
      <c r="K30" s="321"/>
      <c r="L30" s="321"/>
    </row>
    <row r="31" spans="1:12" ht="23.25" customHeight="1" thickBot="1">
      <c r="A31" s="314" t="s">
        <v>124</v>
      </c>
      <c r="B31" s="327">
        <f>B26+B29</f>
        <v>2293483</v>
      </c>
      <c r="C31" s="328"/>
      <c r="D31" s="329">
        <f>D26+D29</f>
        <v>2528387</v>
      </c>
      <c r="F31" s="318"/>
      <c r="G31" s="319"/>
      <c r="H31" s="330"/>
      <c r="I31" s="318"/>
      <c r="J31" s="331"/>
      <c r="K31" s="321"/>
      <c r="L31" s="321"/>
    </row>
    <row r="32" spans="1:12" ht="9" customHeight="1" thickTop="1">
      <c r="A32" s="325"/>
      <c r="B32" s="315"/>
      <c r="C32" s="323"/>
      <c r="D32" s="315"/>
      <c r="F32" s="318"/>
      <c r="G32" s="319"/>
      <c r="H32" s="330"/>
      <c r="I32" s="330"/>
      <c r="J32" s="321"/>
      <c r="K32" s="321"/>
      <c r="L32" s="321"/>
    </row>
    <row r="33" spans="1:12" ht="5.25" customHeight="1">
      <c r="A33" s="325"/>
      <c r="B33" s="315"/>
      <c r="C33" s="323"/>
      <c r="D33" s="315"/>
      <c r="F33" s="318"/>
      <c r="G33" s="319"/>
      <c r="H33" s="321"/>
      <c r="I33" s="321"/>
      <c r="J33" s="321"/>
      <c r="K33" s="321"/>
      <c r="L33" s="321"/>
    </row>
    <row r="34" spans="1:12" ht="19.899999999999999" customHeight="1">
      <c r="A34" s="325" t="s">
        <v>125</v>
      </c>
      <c r="B34" s="315"/>
      <c r="C34" s="323"/>
      <c r="D34" s="324"/>
      <c r="F34" s="318"/>
      <c r="G34" s="319"/>
      <c r="H34" s="321"/>
      <c r="I34" s="321"/>
      <c r="J34" s="321"/>
      <c r="K34" s="321"/>
      <c r="L34" s="321"/>
    </row>
    <row r="35" spans="1:12" ht="17.25" customHeight="1">
      <c r="A35" s="332" t="s">
        <v>126</v>
      </c>
      <c r="B35" s="315">
        <f>+B31-B36</f>
        <v>2118278</v>
      </c>
      <c r="C35" s="323"/>
      <c r="D35" s="324">
        <f>+D31-D36</f>
        <v>2134334</v>
      </c>
      <c r="F35" s="318"/>
      <c r="G35" s="319"/>
      <c r="H35" s="320"/>
      <c r="I35" s="321"/>
      <c r="J35" s="321"/>
      <c r="K35" s="321"/>
      <c r="L35" s="321"/>
    </row>
    <row r="36" spans="1:12" ht="16.5" customHeight="1">
      <c r="A36" s="332" t="s">
        <v>127</v>
      </c>
      <c r="B36" s="315">
        <v>175205</v>
      </c>
      <c r="C36" s="323"/>
      <c r="D36" s="324">
        <v>394053</v>
      </c>
      <c r="F36" s="318"/>
      <c r="G36" s="319"/>
      <c r="H36" s="321"/>
      <c r="I36" s="321"/>
      <c r="J36" s="321"/>
      <c r="K36" s="321"/>
      <c r="L36" s="321"/>
    </row>
    <row r="37" spans="1:12" ht="7.5" customHeight="1">
      <c r="A37" s="325"/>
      <c r="B37" s="333"/>
      <c r="C37" s="323"/>
      <c r="D37" s="333"/>
      <c r="F37" s="318"/>
      <c r="G37" s="319"/>
      <c r="H37" s="321"/>
      <c r="I37" s="321"/>
      <c r="J37" s="321"/>
      <c r="K37" s="321"/>
      <c r="L37" s="321"/>
    </row>
    <row r="38" spans="1:12" ht="19.899999999999999" customHeight="1" thickBot="1">
      <c r="A38" s="314"/>
      <c r="B38" s="327">
        <f>SUM(B35:B37)</f>
        <v>2293483</v>
      </c>
      <c r="C38" s="328"/>
      <c r="D38" s="329">
        <f>SUM(D35:D37)</f>
        <v>2528387</v>
      </c>
      <c r="F38" s="318"/>
      <c r="G38" s="319"/>
      <c r="H38" s="321"/>
      <c r="I38" s="321"/>
      <c r="J38" s="321"/>
      <c r="K38" s="321"/>
      <c r="L38" s="321"/>
    </row>
    <row r="39" spans="1:12" ht="13.5" thickTop="1">
      <c r="A39" s="334"/>
      <c r="B39" s="315"/>
      <c r="C39" s="323"/>
      <c r="D39" s="335"/>
      <c r="F39" s="318"/>
      <c r="G39" s="319"/>
      <c r="H39" s="321"/>
      <c r="I39" s="321"/>
      <c r="J39" s="321"/>
      <c r="K39" s="321"/>
      <c r="L39" s="321"/>
    </row>
    <row r="40" spans="1:12" ht="27.75" customHeight="1" thickBot="1">
      <c r="A40" s="336" t="s">
        <v>128</v>
      </c>
      <c r="B40" s="337">
        <v>6.61</v>
      </c>
      <c r="C40" s="338"/>
      <c r="D40" s="339">
        <v>6.66</v>
      </c>
      <c r="F40" s="318"/>
      <c r="G40" s="319"/>
      <c r="H40" s="321"/>
      <c r="I40" s="321"/>
      <c r="J40" s="321"/>
      <c r="K40" s="321"/>
      <c r="L40" s="321"/>
    </row>
    <row r="41" spans="1:12" ht="14.25" customHeight="1" thickTop="1">
      <c r="A41" s="340" t="s">
        <v>129</v>
      </c>
      <c r="B41" s="315"/>
      <c r="C41" s="316"/>
      <c r="D41" s="341"/>
      <c r="F41" s="318"/>
      <c r="G41" s="342"/>
      <c r="H41" s="321"/>
      <c r="I41" s="321"/>
      <c r="J41" s="321"/>
      <c r="K41" s="321"/>
    </row>
    <row r="42" spans="1:12" ht="15" customHeight="1">
      <c r="A42" s="325" t="s">
        <v>130</v>
      </c>
      <c r="B42" s="315"/>
      <c r="C42" s="316"/>
      <c r="D42" s="341"/>
      <c r="F42" s="318"/>
      <c r="G42" s="342"/>
      <c r="H42" s="321"/>
      <c r="I42" s="321"/>
      <c r="J42" s="321"/>
      <c r="K42" s="321"/>
    </row>
    <row r="43" spans="1:12">
      <c r="A43" s="343"/>
      <c r="B43" s="317"/>
      <c r="C43" s="344"/>
      <c r="D43" s="317"/>
    </row>
    <row r="44" spans="1:12">
      <c r="A44" s="345" t="s">
        <v>131</v>
      </c>
      <c r="B44" s="317"/>
      <c r="C44" s="344"/>
      <c r="D44" s="317"/>
    </row>
  </sheetData>
  <printOptions horizontalCentered="1"/>
  <pageMargins left="0.27" right="0.19" top="0.4" bottom="0.46" header="0.75" footer="0.25"/>
  <pageSetup orientation="portrait" r:id="rId1"/>
  <headerFooter alignWithMargins="0">
    <oddFooter>&amp;L&amp;"Times New Roman,Regular"&amp;8&amp;F - &amp;A&amp;R&amp;"Times New Roman,Regular"&amp;8&amp;D - &amp;T</oddFooter>
  </headerFooter>
  <colBreaks count="1" manualBreakCount="1">
    <brk id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Rev-QAR</vt:lpstr>
      <vt:lpstr> ARPU QAR </vt:lpstr>
      <vt:lpstr>Rev Dtls- QAR mln Final</vt:lpstr>
      <vt:lpstr>Cust</vt:lpstr>
      <vt:lpstr>Prop-cust</vt:lpstr>
      <vt:lpstr>Rev-USD</vt:lpstr>
      <vt:lpstr> ARPU USD</vt:lpstr>
      <vt:lpstr>Rev Dtls- USD mln Final</vt:lpstr>
      <vt:lpstr>BS</vt:lpstr>
      <vt:lpstr>PL</vt:lpstr>
      <vt:lpstr>' ARPU QAR '!Print_Area</vt:lpstr>
      <vt:lpstr>' ARPU USD'!Print_Area</vt:lpstr>
      <vt:lpstr>BS!Print_Area</vt:lpstr>
      <vt:lpstr>Cust!Print_Area</vt:lpstr>
      <vt:lpstr>PL!Print_Area</vt:lpstr>
      <vt:lpstr>'Rev Dtls- QAR mln Final'!Print_Area</vt:lpstr>
      <vt:lpstr>'Rev-QAR'!Print_Area</vt:lpstr>
      <vt:lpstr>'Rev-USD'!Print_Area</vt:lpstr>
      <vt:lpstr>Cust!Print_Titles</vt:lpstr>
      <vt:lpstr>'Rev-QAR'!Print_Titles</vt:lpstr>
      <vt:lpstr>'Rev-USD'!Print_Titles</vt:lpstr>
    </vt:vector>
  </TitlesOfParts>
  <Company>Ooredoo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Mahmoud S. A. Al Raeesi</dc:creator>
  <cp:lastModifiedBy>Noor Mahmoud S. A. Al Raeesi</cp:lastModifiedBy>
  <cp:lastPrinted>2016-02-29T13:33:15Z</cp:lastPrinted>
  <dcterms:created xsi:type="dcterms:W3CDTF">2016-02-27T07:47:15Z</dcterms:created>
  <dcterms:modified xsi:type="dcterms:W3CDTF">2016-02-29T13:35:21Z</dcterms:modified>
</cp:coreProperties>
</file>